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3\4. Enfoque hacia la prevención\Seguimiento Planes de mejora\4. Supersalud\2. Resultados seguimiento\"/>
    </mc:Choice>
  </mc:AlternateContent>
  <bookViews>
    <workbookView xWindow="0" yWindow="0" windowWidth="24000" windowHeight="8130" tabRatio="437" activeTab="2"/>
  </bookViews>
  <sheets>
    <sheet name="Instructivo" sheetId="26" r:id="rId1"/>
    <sheet name="Resultados seguimiento" sheetId="27" state="hidden" r:id="rId2"/>
    <sheet name="Resultado S" sheetId="29" r:id="rId3"/>
    <sheet name="Seguimiento" sheetId="28" r:id="rId4"/>
    <sheet name="Comunicaciones" sheetId="23" state="hidden" r:id="rId5"/>
    <sheet name="O. CI Disciplinario" sheetId="20" state="hidden" r:id="rId6"/>
    <sheet name="Control Interno" sheetId="22" state="hidden" r:id="rId7"/>
  </sheets>
  <externalReferences>
    <externalReference r:id="rId8"/>
  </externalReference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3" hidden="1">Seguimiento!$A$3:$X$3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29" l="1"/>
  <c r="J4" i="29"/>
  <c r="H4" i="29"/>
  <c r="G4" i="29"/>
  <c r="F4" i="29"/>
  <c r="J5" i="29" s="1"/>
  <c r="E4" i="29"/>
  <c r="D4" i="29"/>
  <c r="H5" i="29" l="1"/>
  <c r="E5" i="29"/>
  <c r="G5" i="29"/>
  <c r="I5" i="29"/>
  <c r="S4" i="28"/>
  <c r="T4" i="28"/>
  <c r="U4" i="28"/>
  <c r="S5" i="28"/>
  <c r="T5" i="28"/>
  <c r="U5" i="28"/>
  <c r="F6" i="27"/>
  <c r="S6" i="28"/>
  <c r="T6" i="28"/>
  <c r="W6" i="28" s="1"/>
  <c r="S7" i="28"/>
  <c r="T7" i="28" s="1"/>
  <c r="W5" i="28" l="1"/>
  <c r="W4" i="28"/>
  <c r="U7" i="28"/>
  <c r="W7" i="28"/>
  <c r="U6" i="28"/>
  <c r="Y7" i="28"/>
  <c r="Y6" i="28"/>
  <c r="Y5" i="28"/>
  <c r="Y4" i="28"/>
  <c r="H6" i="27"/>
  <c r="J6" i="27"/>
  <c r="I6" i="27"/>
  <c r="G6" i="27"/>
  <c r="E6" i="27"/>
  <c r="H7" i="27" l="1"/>
  <c r="J7" i="27"/>
  <c r="F7" i="27"/>
  <c r="I7"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authors>
    <author>Manuela Hernandez</author>
  </authors>
  <commentList>
    <comment ref="J5" authorId="0" shapeId="0">
      <text>
        <r>
          <rPr>
            <b/>
            <sz val="9"/>
            <color indexed="81"/>
            <rFont val="Tahoma"/>
            <family val="2"/>
          </rPr>
          <t>Manuela Hernandez:</t>
        </r>
        <r>
          <rPr>
            <sz val="9"/>
            <color indexed="81"/>
            <rFont val="Tahoma"/>
            <family val="2"/>
          </rPr>
          <t xml:space="preserve">
En las 7 periodos se pueden repetir la misma cantidad de fichas.</t>
        </r>
      </text>
    </comment>
  </commentList>
</comments>
</file>

<file path=xl/sharedStrings.xml><?xml version="1.0" encoding="utf-8"?>
<sst xmlns="http://schemas.openxmlformats.org/spreadsheetml/2006/main" count="696" uniqueCount="259">
  <si>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</si>
  <si>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</si>
  <si>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</si>
  <si>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</si>
  <si>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</si>
  <si>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</si>
  <si>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</si>
  <si>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</si>
  <si>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</si>
  <si>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</si>
  <si>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</si>
  <si>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</si>
  <si>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</si>
  <si>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</si>
  <si>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</si>
  <si>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</si>
  <si>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</si>
  <si>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</si>
  <si>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</si>
  <si>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</si>
  <si>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</si>
  <si>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</si>
  <si>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</si>
  <si>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</si>
  <si>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</si>
  <si>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</si>
  <si>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</si>
  <si>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</si>
  <si>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</si>
  <si>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</si>
  <si>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</si>
  <si>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</si>
  <si>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</si>
  <si>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</si>
  <si>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</si>
  <si>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</si>
  <si>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</si>
  <si>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</si>
  <si>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</si>
  <si>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</si>
  <si>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</si>
  <si>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</si>
  <si>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</si>
  <si>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</si>
  <si>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</si>
  <si>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</si>
  <si>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</si>
  <si>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</si>
  <si>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</si>
  <si>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</si>
  <si>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</si>
  <si>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</si>
  <si>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</si>
  <si>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</si>
  <si>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CUMPLIDA: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</si>
  <si>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</si>
  <si>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</si>
  <si>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</si>
  <si>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</si>
  <si>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</si>
  <si>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</si>
  <si>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MEJORAMIENTO-SUPERSALUD</t>
  </si>
  <si>
    <t>ÁREA AFECTADA</t>
  </si>
  <si>
    <t>ORIGEN</t>
  </si>
  <si>
    <t>N° OBSERVACIONES</t>
  </si>
  <si>
    <t>N° OBSERVACIONES CERRADAS</t>
  </si>
  <si>
    <t>N° ACCIONES</t>
  </si>
  <si>
    <t xml:space="preserve">ACCIONES CERRADAS </t>
  </si>
  <si>
    <t>ACCIONES INCUMPLIDAS</t>
  </si>
  <si>
    <t xml:space="preserve"> EN EJECUCIÓN</t>
  </si>
  <si>
    <t>UNIDAD DE APUESTAS Y CONTROL DE JUEGOS</t>
  </si>
  <si>
    <t>AUDITORÍA FORENSE SUPERSALUD</t>
  </si>
  <si>
    <t>TOTAL</t>
  </si>
  <si>
    <t>CIERRES ACCION / HALLAZGO</t>
  </si>
  <si>
    <t>Causa(s) del hallazgo</t>
  </si>
  <si>
    <t>Tipo de acción Propuesta</t>
  </si>
  <si>
    <t>Fecha de inicio
(DD-MM-AA)</t>
  </si>
  <si>
    <t>Fecha terminación
(DD-MM-AA)</t>
  </si>
  <si>
    <t>Seguimiento I</t>
  </si>
  <si>
    <t>4.Fecha seguimiento</t>
  </si>
  <si>
    <t>4.Detalle del avance de la acción de mejora</t>
  </si>
  <si>
    <t>4.Actividades realizadas  a la fecha</t>
  </si>
  <si>
    <t>4.Resultado del indicador</t>
  </si>
  <si>
    <t>4. 100% avance en ejecución de la meta</t>
  </si>
  <si>
    <t>4.Alerta</t>
  </si>
  <si>
    <t>4.Analisis - Seguimiento OCI4</t>
  </si>
  <si>
    <t>4. Estado de la acción</t>
  </si>
  <si>
    <t>4.Auditor que realizó el seguimiento</t>
  </si>
  <si>
    <t>Origen Externo</t>
  </si>
  <si>
    <t>INFORME DE AUDITORÍA FORENSE SUPERSALUD 2022</t>
  </si>
  <si>
    <t>EJSA-APUESTAS</t>
  </si>
  <si>
    <t>Presunto retardo en la autorización para la operación asociada de la modalidad de chance de doble acierto con premio acumulado – Chance Millonario por parte de la Lotería de Bogotá al concesionario Grupo Empresarial en Línea S.A La Lotería de Bogotá presuntamente vulnera lo establecido en el parágrafo 4 del artículo Art. 2.7.2.2.1.1 del decreto 1068 de 2015, adicionado por el decreto 176 de 2017 (vigente para la época) y el acuerdo 326 de 2017, artículo 7, numeral 1 emitido por el CNJSA, como quiera que se dilató por más de 2 años sin justificación aparente, la autorización para la operación asociada de la modalidad de chance de doble acierto con premio acumulado “Chance Millonario”, al concesionario de apuestas permanentes - Grupo Empresarial en Línea S.A GELSA S.A.</t>
  </si>
  <si>
    <t>Diseñar e implementar el procedimiento para la emisión de autorizaciones, incluyendo las actividades, términos y puntos de control para la revisión y aprobación de las  mismas. La expedición del acto administrativo de autorzación de las diferentes modalidades de premio acumulado asociado, se realizará por parte de la loteria en un término no mayor de 15 días hábiles, una vez se cumpla con los requisitos de establecidos en la normatividad vigente.
La periodicidad está sujeta a la solicitudes que presente el concesionario.</t>
  </si>
  <si>
    <r>
      <t xml:space="preserve">1. Procedimiento diseñado e implementado  
2. Fecha de expedición de cada autorización </t>
    </r>
    <r>
      <rPr>
        <b/>
        <sz val="11"/>
        <color rgb="FF000000"/>
        <rFont val="Arial Narrow"/>
        <family val="2"/>
      </rPr>
      <t>-</t>
    </r>
    <r>
      <rPr>
        <sz val="11"/>
        <color rgb="FF000000"/>
        <rFont val="Arial Narrow"/>
        <family val="2"/>
      </rPr>
      <t xml:space="preserve"> Fecha de solicitud por parte del concesionario
3.- No de autorizaciones expedidas en término / No de solicitudes radicadas por el concesionario con el cumplimiento de requisitos</t>
    </r>
  </si>
  <si>
    <t xml:space="preserve">Martha Liliana Durán Cortés / Jefe Unidad de Apuestas y Control de Juegos </t>
  </si>
  <si>
    <t>31/03/2023</t>
  </si>
  <si>
    <t>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este se enviara a la oficina de Planeacion para que sea presentado ante el proximo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el área responsable reporta que en el periodo de análisis no se ha presentando nuevas autorizaciones por parte del concesionario. 
Frente al entregable "3.No de autorizaciones expedidas en término / No de solicitudes radicadas por el concesionario con el cumplimiento de requisitos", el área responsable reporta que en el periodo de análisis no se ha presentando nuevas autorizaciones por parte del concesionario.</t>
  </si>
  <si>
    <r>
      <rPr>
        <sz val="10"/>
        <color rgb="FF000000"/>
        <rFont val="Arial Narrow"/>
      </rPr>
      <t xml:space="preserve">La acción se encuentra en termino; revisada el 19/01/2023 la carpeta compartida de planes de mejoramiento donde se identificó lo siguiente: 
Frente al entregable "1. Procedimiento diseñado e implementado" se evidencia avance del 95%; en la versión 1 del procedimiento PRO420-544-1 EMISION DE AUTORIZACIONES DE LOS DIFERENTES PLANES DE PREMIOS Y/O 
MODALIDADES DEL JUEGO DE APUESTAS PERMANENTES O CHANCE del 25/01/2023 para la emisión de las diferentes modalidades de juego se identifican actividades relacionadas a la autorización del juego doble acierto realizado por el concesionario (recepeción de solicitud, acreditación de requisitos y revisión documental), ejecución de controles, protocolos de pruebas tecnológicas y notificación al concesionario de la aprobación de las modalidades de juego. Así mismo, el procedimiento cuenta con objetivo, alcance y políticas de operación asociadas a la autorización de modalidades de juego. 
Respecto de la periodicidad o el tiempo en el cual se aprobará la autorización del juego, el proceso informó que se ajustó y envío a la Oficina Asesora de Planeación para revisón y análisis en la próxima sesión del CIDGYD previ a la aprobación. PENDIENTE VERSIÓN FINAL DEL PROCEDIMIENTO.
</t>
    </r>
    <r>
      <rPr>
        <b/>
        <sz val="10"/>
        <color rgb="FF000000"/>
        <rFont val="Arial Narrow"/>
      </rPr>
      <t xml:space="preserve">
Frente al entregable "2. Fecha de expedición de cada autorización - Fecha de solicitud por parte del concesionario", el área responsable reporta que en el periodo de análisis no se ha presentando nuveas autorizaciones por parte del concesionario. Así mismo, se ajustó el procedimiento incluyendo la periodicidad de la expedición de cada autorización.  Se deja para revisión en el próximo trimestre. 
Frente al entregable "3.No de autorizaciones expedidas en término / No de solicitudes radicadas por el concesionario con el cumplimiento de requisitos", el área responsable reporta que en el periodo de análisis no se ha presentando nueas autorizaciones por parte del concesionario. Se deja para revisión en el próximo trimestre. 
</t>
    </r>
  </si>
  <si>
    <t xml:space="preserve">Manuela Hernández J. </t>
  </si>
  <si>
    <t>Seguimiento OCI</t>
  </si>
  <si>
    <t>Pendiente de Cierre</t>
  </si>
  <si>
    <t>Presunta afectación de los recursos a percibir por el Sistema general de Seguridad Social en Salud del concepto de Derechos de explotación de apuestas permanentes de aproximadamente $ 1.927.160.425 por parte de  la Loteria de Bogota.
La Lotería de Bogotá presuntamente generó afectación en el recaudo de recursos económicos al Sistema General de Seguridad Social en Salud, de aproximadamente $1.927.160.425 durante julio 2018 a febrero 2021,por concepto de Derechos de explotación el cual corresponde al 12% de la venta de apuestas permanentes proyectada en el departamento de Cundinamarca y Bogotá por la no autorización para la operación asociada de la modalidad de chance de doble acierto con premio acumulado “Chance Millonario”, al concesionario de apuestas permanentes – Grupo Empresarial en Línea S.A GELSA S.A NIT 830.111.257-3, en marco del contrato de concesión No 68 de 2016.</t>
  </si>
  <si>
    <t>Diseñar e implementar el procedimiento para la emisión de autorizaciones, incluyendo las actividades, términos, puntos de control y áreas responsables, para la revisión y aprobación de las respectivas autorizaciones. - La expedición del acto administrativo de autorización de las diferentes modalidades de premio acumulado, se expedirá por parte de la loteria en un término no mayor de 15 días hábiles, una vez cumplan con los requisitos establecidos en la normatividad vigente.
La periodicidad está sujeta a la solicitudes que presente el concesionario.</t>
  </si>
  <si>
    <t xml:space="preserve">1. Proceso diseñado e implementado
2. Fecha de expedición de cada autorización - Fecha de solicitud por parte del concesionario
3. Controles realizados  / Controles programados en el procedimiento
</t>
  </si>
  <si>
    <t xml:space="preserve">Frente al entregable 1: Se realizo procedimiento denominado EMISION DE AUTORIZACIONES DE LOS DIFERENTES PLANES DE PREMIOS Y/O
MODALIDADES DEL JUEGO DE APUESTAS PERMANENTES O CHANCE registrado con el codigo PRO420-544-1. 
Al procedimiento se le realizo una modificacion, la cual hace referencia al termino dentro del  cual se debera expedir el acto administrativo "resolucion", este se enviara a la oficina de Planeacion para que sea presentado ante el proximo comite. 
Frente al entregable 2: Fecha de expedición de cada autorización - Fecha de solicitud por parte del concesionario", dentro del proyecto de la modificacion del procedimiento, en la linea 7 se especifica el termino establecido para la expedicion de la autorización "resolucion". el área responsable reporta que en el periodo de análisis no se ha presentando nuevas autorizaciones por parte del concesionario. 
Frente al entregable "3 Controles realizados  / Controles programados en el procedimiento: 
En el momento no se han recibido solicitudes de autorizacion por parte del concesionario, pero en el caso de recepcion, se realizaran los siguientes controles: 
*Recepcion de comunicaciones y solicitudes 
*Acreditacion de documentacion 
* Revision docuemental
* Protocolo de pruebas   </t>
  </si>
  <si>
    <r>
      <rPr>
        <sz val="10"/>
        <color rgb="FF000000"/>
        <rFont val="Arial Narrow"/>
      </rPr>
      <t xml:space="preserve">La acción se encuentra en termino; revisada el 19/01/2023 la carpeta compartida de planes de mejoramiento donde se identificó lo siguiente: 
Frente al entregable "1. Procedimiento diseñado e implementado" se evidencia avance del 95%; en la versión 1 del procedimiento PRO420-544-1 EMISION DE AUTORIZACIONES DE LOS DIFERENTES PLANES DE PREMIOS Y/O 
MODALIDADES DEL JUEGO DE APUESTAS PERMANENTES O CHANCE del 25/01/2023 para la emisión de las diferentes modalidades de juego se identifican actividades relacionadas a la autorización del juego doble acierto realizado por el concesionario (recepeción de solicitud, acreditación de requisitos y revisión documental), ejecución de controles, protocolos de pruebas tecnológicas y notificación al concesionario de la aprobación de las modalidades de juego. Así mismo, el procedimiento cuenta con objetivo, alcance y políticas de operación asociadas a la autorización de modalidades de juego. 
Respecto de la periodicidad o el tiempo en el cual se aprobará la autorización del juego, el proceso informó que se ajustó y envío a la Oficina Asesora de Planeación para revisón y análisis en la próxima sesión del CIDGYD previ a la aprobación. PENDIENTE VERSIÓN FINAL DEL PROCEDIMIENTO.
</t>
    </r>
    <r>
      <rPr>
        <b/>
        <sz val="10"/>
        <color rgb="FF000000"/>
        <rFont val="Arial Narrow"/>
      </rPr>
      <t xml:space="preserve">
Frente al entregable "2. Fecha de expedición de cada autorización - Fecha de solicitud por parte del concesionario", el área responsable reporta que en el periodo de análisis no se ha presentando nuveas autorizaciones por parte del concesionario. Así mismo, se ajustó el procedimiento incluyendo la periodicidad de la expedición de cada autorización.  Se deja para revisión en el próximo trimestre. 
Frente al entregable "3 Controles realizados  / Controles programados en el procedimiento", el área responsable reporta que en el periodo de análisis no se han recibido solicitudes de autorizacion por parte del concesionario, no obstante, dentro del procedimiento se listan controles asociados a: *Recepcion de comunicaciones y solicitudes, *Acreditacion de documentacion, * Revision docuemental y *Protocolo de pruebas. Se deja para revisión en el próximo trimestre. 
</t>
    </r>
  </si>
  <si>
    <t>Hallazgo No 14: Presunta ausencia de la autorización de la entidad concedente en los puntos de venta que comercializan apuestas permanentes El GRUPO EMPRESARIAL EN LÍNEA – GELSA S.A. no exhibe ni tramita ante la Lotería de Bogotá, la autorización necesaria para la comercialización de las apuestas permanentes en los puntos de venta, con lo cual presuntamente incumple lo establecido en el artículo 2 del decreto 1350 de 2003, reglamentario de la ley 643 de 2001, compilado en el artículo 2.7.2.1.2 del Decreto 1068 de 2015, numeral 7 del artículo 13 del decreto 1350 de 2007, artículo 2.7.2.4.8. del Decreto 1068 de 2015 y literal g) del artículo 4 de la ley 643 de 2001.</t>
  </si>
  <si>
    <t xml:space="preserve">Diseñar e implementar el procedimiento de solicitud de autorización para  apertura de nuevos puntos o cambio de sede:
A través del sistema de Auditoría Chanseguro, el concesionario remitirá en un archivo plano, la información de los puntos de venta sobre los cuales pretende obtener autorización, indicando por cada punto de venta (código, dirección, barrio, localidad, municipio, número de matricula mercantil)
La Lotería de Bogotá verificará el cumplimiento de requisitos por parte del concesionario y posteriormente expedirá la respectiva autorizacion de manera expresa y escrita mediante el envio de un código QR, para cada punto de venta fijo.  Este código QR hará las veces de licencia de que trata el numeral 7 del artículo 2.7.4.2.8 del Decreto 1068 de 2015.  El concesionario debe imprimir el código QR y exhibirlo en cada punto de venta.  En las visitas de inspección en el marco de la fiscalización que realiza  la Unidad de Apuestas y Control de Juegos de la Lotería de Bogotá validará que la licencia se encuentra exhibida.
</t>
  </si>
  <si>
    <r>
      <rPr>
        <sz val="11"/>
        <color rgb="FF000000"/>
        <rFont val="Arial Narrow"/>
      </rPr>
      <t xml:space="preserve">1.  Procedimiento diseñado e implementado
2.  No de autorizaciones o licencias expedidas </t>
    </r>
    <r>
      <rPr>
        <b/>
        <sz val="11"/>
        <color rgb="FF000000"/>
        <rFont val="Arial Narrow"/>
      </rPr>
      <t>/</t>
    </r>
    <r>
      <rPr>
        <sz val="11"/>
        <color rgb="FF000000"/>
        <rFont val="Arial Narrow"/>
      </rPr>
      <t xml:space="preserve"> Número de autorizaciones o licencias solicitadas
</t>
    </r>
  </si>
  <si>
    <t xml:space="preserve">Entregable "1.  Procedimiento diseñado e implementado" codigo del procedimiento PRO420-530-1 apertura de nuevos puntos de venta.
Entregable "2.  No de autorizaciones o licencias expedidas / Número de autorizaciones o licencias solicitadas. El área responsable reporta que se han Expedido y autorizado 79 nuevos puntos de venta, los mismas licencias solicitadas, todos los puntos solicitados han cumplido con los requisitos. Las evidencias se pueden validar directamente en el aplicativo chanseguro. Se adjuntan el numero de los radicados de las comunicaciones emitidas </t>
  </si>
  <si>
    <t xml:space="preserve">La acción se encuentra en termino; revisada la carpeta compartida de planes de mejoramiento el 11/04/2023 se identificó: 
Respecto del entregable "1.  Procedimiento diseñado e implementado" cumplimiento en el IV Trimestre del 2022.
Respecto del entregable "2.  No de autorizaciones o licencias expedidas / Número de autorizaciones o licencias solicitadas. Así mismo, cuenta con objetivo, alcance y políticas de operación", teniendo en cuenta que el área responsable reportó que se autorizaron 79 nuevos puntos de venta se identificaron los siguientes soportes: 
1. 3 comunicaciones al concesionario informando los nuevos puntos de venta autrizados (memorandos n°2-2022-1895 del 06/12/2022, 1-2022-3271 del 30/12/2022 y 1-2023-361 del 08/02/2023)
2. 1 respuesta de la Oficina Gestión TIC respecto de la SOLICITUD AUTORIZACIONES Y CODIGOS QR DINAMICOS PUNTOS DE VENTA GELSA del 03/04/2023 (memorando n°3-2023-534)
3. 1 SOLICITUD DE GENERACION DE AUTORIZACIONES Y CÓDIGOS QR a la Oficina Gestión TIC del 30/03/2023 (mmorando n°3-2023-512) 
4. 5 Reportes de autorización de puntos de venta: 16/12/2022 15 puntos; 30/12/2022 6 puntos; 08/02/2023 29 puntos; 22/03/2023 13 puntos; 28/03/2023 16 puntos.
SE ENCUENTRA PENDIENTE LA VERIFICACIÓN DE LAS LICENCIAS EN EL SISTEMA CHANSEGURO PARA CIERRE DE LA ACCIÓN. </t>
  </si>
  <si>
    <t>Realizar un cruce de información de las ventas registradas en el sistema de Auditoría y el inventario de puntos de venta autorizados. Dicho cruce será realizado de forma mensual y se generará un reporte sobre la posible diferencia en la auditoría.
En el caso de encontrar inconsistencias en los cruces de información, formular los respectivos requerimientos al concesionario, efectuando seguimiento a las respuestas y a las acciones adoptadas para subsanar dicha situación.
Evidencia de lo anterior se construirá un informe donde se presente el desarrollo o programación en el sistema de auditoria de CHANSEGURO</t>
  </si>
  <si>
    <t>1. Puntos con venta registrada /  Puntos de venta autorizados
2. Número de acciones ejecutadas / Número total de acciones formuladas 
3.- Número de seguimientos realizados a las inconsistencias halladas en los cruces de información/ Número total de inconsistencias halladas</t>
  </si>
  <si>
    <t xml:space="preserve">Ingeniero Líder del Sistema de Auditoría / Martha Liliana Durán Cortés / Jefe Unidad de Apuestas y Control de Juegos </t>
  </si>
  <si>
    <t xml:space="preserve">El sistema de auditoria denominado Chanseguro se encarga de realizar el cruce de informacion que se relaciona en el hallazgo, adicional el sistema de auditoria realiza un segumiento diario con el cruce de la informacion. Se anexa el manual de usuario de Chanseguro, donde no solo encuentran la descripción de los reportes solicitados en el marco de la auditoria de la supersalud (paginas 18 y 20 respectivamente) si no una descripción de todos los reportes que tiene Chansguero en la actualidad.
Frente al entregable 1. Puntos con venta registrada /  Puntos de venta autorizados, Se anexa el pantallazo donde a traves de chanseguro se valida la informacion y se anexa la informacion que hace referencia al indicador . 
2. Número de acciones ejecutadas / Número total de acciones formuladas.  Se procede a analizar la informacion de los puntos de venta que registran venta pero que no estan autorizados, SE ANEXA FORMATO EN EXCEL CON LA INFORMACION ANALIZADA
3.- Número de seguimientos realizados a las inconsistencias halladas en los cruces de información/ Número total de inconsistencias halladas, se procede a realizar comunicacion solicitando informacion de la existencia de estos puntos que registran venta pero que no estan autorizados, para que ellos expliquen detalladamente esta inconsistencia, se anexa memorando. 
</t>
  </si>
  <si>
    <t>La acción se encuentra en termino; teniendo en cuenta lo reportado por el proceso mediante correo electrónico del 12/04/2023 se identifica lo siguiente:
1. Respecto de la actividad "Realizar un cruce de información de las ventas registradas en el sistema de Auditoría y el inventario de puntos de venta autorizados. Dicho cruce será realizado de forma mensual y se generará un reporte sobre la posible diferencia en la auditoría.", se identifica 2 pantallazos con la consulta de las ventas en puntos autorizados y no autorizados para los días 11 y 12 de abril del 2022. Así mismo se anexa excel que registra la información de venta de colillas en cada uno de los puntos de venta autorizados para el día 12/04/2023. 
No obstante a lo anterior, se recomienda al proceso anexar el reporte mensual con las diferencias encontradas en cada verificación realizada. 
2. Respecto de la actividad "En el caso de encontrar inconsistencias en los cruces de información, formular los respectivos requerimientos al concesionario, efectuando seguimiento a las respuestas y a las acciones adoptadas para subsanar dicha situación" cuyo entregable es "Número de acciones ejecutadas / Número total de acciones formuladas", se identifica excel que registra la información de venta de colillas en los puntos no autorizados para el día 11/04/2023. 
Así mismo, se anexa memorando n°2-2023-535 del 12/04/2023 donde se solicita al concesionario la justificación de la venta en puntos no autorizados. 
3. Respecto de la actividad "Evidencia de lo anterior se construirá un informe donde se presente el desarrollo o programación en el sistema de auditoria de CHANSEGURO" cuyo en tregable es "Número de seguimientos realizados a las inconsistencias halladas en los cruces de información/ Número total de inconsistencias halladas", no se identifica soporte que evidencia ejecución. 
Por lo anterior, se recomienda al proceso revisar las actividades a realizar de acuerdo a la acción formulada, toda vez que se entiende que la verificación  de la información en el sistema se realizará de manera mensual, por ende, a la fecha se deberían contar con 8 reportes de diferencia de información, 8 requerimientos al concesionario y 8 informes de seguimiento (en caso que desde agosto del 2022 a 31 de marzo del 2023 se hayan presentado ese tipo de inconsistencias)</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</si>
  <si>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</si>
  <si>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</si>
  <si>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</si>
  <si>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</si>
  <si>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</si>
  <si>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</si>
  <si>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</si>
  <si>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</si>
  <si>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</si>
  <si>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</si>
  <si>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</si>
  <si>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</si>
  <si>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</si>
  <si>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</si>
  <si>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</si>
  <si>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</si>
  <si>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</si>
  <si>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</si>
  <si>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</si>
  <si>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</si>
  <si>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</si>
  <si>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</si>
  <si>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</si>
  <si>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</si>
  <si>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</si>
  <si>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</si>
  <si>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</si>
  <si>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</si>
  <si>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</si>
  <si>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</si>
  <si>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</si>
  <si>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</si>
  <si>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</si>
  <si>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</si>
  <si>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</si>
  <si>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</si>
  <si>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</si>
  <si>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</si>
  <si>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</si>
  <si>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</si>
  <si>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</si>
  <si>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</si>
  <si>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</si>
  <si>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</si>
  <si>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</si>
  <si>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</si>
  <si>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</si>
  <si>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</si>
  <si>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</si>
  <si>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</si>
  <si>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</si>
  <si>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</si>
  <si>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</si>
  <si>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</si>
  <si>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</si>
  <si>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</si>
  <si>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</si>
  <si>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</si>
  <si>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</si>
  <si>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</si>
  <si>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</si>
  <si>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</si>
  <si>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</si>
  <si>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</si>
  <si>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</si>
  <si>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</si>
  <si>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</si>
  <si>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</si>
  <si>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</si>
  <si>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</si>
  <si>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</si>
  <si>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</si>
  <si>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</si>
  <si>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</si>
  <si>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</si>
  <si>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</si>
  <si>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</si>
  <si>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</si>
  <si>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</si>
  <si>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</si>
  <si>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</si>
  <si>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</si>
  <si>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</si>
  <si>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</si>
  <si>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</si>
  <si>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</si>
  <si>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</si>
  <si>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</si>
  <si>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</si>
  <si>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</si>
  <si>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</si>
  <si>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</si>
  <si>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</si>
  <si>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</si>
  <si>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</si>
  <si>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</si>
  <si>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</si>
  <si>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</si>
  <si>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</si>
  <si>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</si>
  <si>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</si>
  <si>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</si>
  <si>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</si>
  <si>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</si>
  <si>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</si>
  <si>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</si>
  <si>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</si>
  <si>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</si>
  <si>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</si>
  <si>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</si>
  <si>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</si>
  <si>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</si>
  <si>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</si>
  <si>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</si>
  <si>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</si>
  <si>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</si>
  <si>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</si>
  <si>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</si>
  <si>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</si>
  <si>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</si>
  <si>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</si>
  <si>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</si>
  <si>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</si>
  <si>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</si>
  <si>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</si>
  <si>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</si>
  <si>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</si>
  <si>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</si>
  <si>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</si>
  <si>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</si>
  <si>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</si>
  <si>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</si>
  <si>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</si>
  <si>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</si>
  <si>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</si>
  <si>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</si>
  <si>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</si>
  <si>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</si>
  <si>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</si>
  <si>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</si>
  <si>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ABIERTO</t>
  </si>
  <si>
    <t>ACCIONES CERRADAS A 31/12/2022</t>
  </si>
  <si>
    <t>ACCIONES CERRADAS 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</si>
</sst>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62"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
      <sz val="9"/>
      <name val="Arial Narrow"/>
      <family val="2"/>
    </font>
    <font>
      <b/>
      <sz val="9"/>
      <name val="Arial Narrow"/>
      <family val="2"/>
    </font>
    <font>
      <sz val="11"/>
      <name val="Arial Narrow"/>
      <family val="2"/>
    </font>
    <font>
      <sz val="11"/>
      <color rgb="FF000000"/>
      <name val="Arial Narrow"/>
      <family val="2"/>
    </font>
    <font>
      <b/>
      <sz val="11"/>
      <color rgb="FF000000"/>
      <name val="Arial Narrow"/>
      <family val="2"/>
    </font>
    <font>
      <sz val="9"/>
      <color rgb="FF000000"/>
      <name val="Arial Narrow"/>
      <family val="2"/>
    </font>
    <font>
      <sz val="10"/>
      <color rgb="FF000000"/>
      <name val="Arial Narrow"/>
    </font>
    <font>
      <b/>
      <sz val="10"/>
      <color rgb="FF000000"/>
      <name val="Arial Narrow"/>
    </font>
    <font>
      <sz val="11"/>
      <color rgb="FF000000"/>
      <name val="Arial Narrow"/>
    </font>
    <font>
      <b/>
      <sz val="11"/>
      <color rgb="FF000000"/>
      <name val="Arial Narrow"/>
    </font>
    <font>
      <b/>
      <sz val="10"/>
      <color theme="1"/>
      <name val="Arial"/>
      <family val="2"/>
    </font>
    <font>
      <sz val="10"/>
      <color theme="1"/>
      <name val="Arial"/>
      <family val="2"/>
    </font>
    <font>
      <b/>
      <sz val="9"/>
      <color theme="0"/>
      <name val="Arial"/>
      <family val="2"/>
    </font>
    <font>
      <b/>
      <sz val="11"/>
      <color theme="0"/>
      <name val="Arial"/>
      <family val="2"/>
    </font>
    <font>
      <sz val="11"/>
      <color theme="0"/>
      <name val="Arial"/>
      <family val="2"/>
    </font>
    <font>
      <sz val="11"/>
      <color theme="1"/>
      <name val="Arial"/>
      <family val="2"/>
    </font>
  </fonts>
  <fills count="28">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
      <patternFill patternType="solid">
        <fgColor theme="9" tint="0.59999389629810485"/>
        <bgColor indexed="64"/>
      </patternFill>
    </fill>
    <fill>
      <patternFill patternType="solid">
        <fgColor rgb="FF7030A0"/>
        <bgColor indexed="64"/>
      </patternFill>
    </fill>
    <fill>
      <patternFill patternType="solid">
        <fgColor rgb="FFA9D08E"/>
        <bgColor indexed="64"/>
      </patternFill>
    </fill>
    <fill>
      <patternFill patternType="solid">
        <fgColor rgb="FFFF7C8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style="thin">
        <color rgb="FF000000"/>
      </top>
      <bottom/>
      <diagonal/>
    </border>
    <border>
      <left style="medium">
        <color rgb="FFFFFFFF"/>
      </left>
      <right style="medium">
        <color rgb="FFFFFFFF"/>
      </right>
      <top style="medium">
        <color rgb="FFFFFFFF"/>
      </top>
      <bottom/>
      <diagonal/>
    </border>
    <border>
      <left style="thin">
        <color indexed="64"/>
      </left>
      <right/>
      <top style="thin">
        <color indexed="64"/>
      </top>
      <bottom/>
      <diagonal/>
    </border>
    <border>
      <left/>
      <right style="medium">
        <color rgb="FFFFFFFF"/>
      </right>
      <top style="medium">
        <color rgb="FFFFFFFF"/>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19">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6" fillId="4" borderId="1" xfId="0" applyFont="1" applyFill="1" applyBorder="1" applyAlignment="1" applyProtection="1">
      <alignment horizontal="center" vertical="center"/>
      <protection locked="0"/>
    </xf>
    <xf numFmtId="0" fontId="35" fillId="0" borderId="0" xfId="0" applyFont="1"/>
    <xf numFmtId="0" fontId="28" fillId="20" borderId="1" xfId="0" applyFont="1" applyFill="1" applyBorder="1" applyAlignment="1">
      <alignment horizontal="center" vertical="center" wrapText="1" readingOrder="1"/>
    </xf>
    <xf numFmtId="0" fontId="41" fillId="22"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6" fillId="22" borderId="1" xfId="0" applyFont="1" applyFill="1" applyBorder="1" applyAlignment="1">
      <alignment horizontal="center" vertical="center" wrapText="1" readingOrder="1"/>
    </xf>
    <xf numFmtId="0" fontId="43" fillId="0" borderId="0" xfId="0" applyFont="1" applyAlignment="1">
      <alignment horizontal="center"/>
    </xf>
    <xf numFmtId="0" fontId="34" fillId="0" borderId="0" xfId="0" applyFont="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29" fillId="0" borderId="1" xfId="0" applyFont="1" applyBorder="1" applyAlignment="1" applyProtection="1">
      <alignment horizontal="left" vertical="top" wrapText="1"/>
      <protection locked="0"/>
    </xf>
    <xf numFmtId="0" fontId="29" fillId="0" borderId="1" xfId="0" applyFont="1" applyBorder="1" applyAlignment="1">
      <alignment horizontal="center" vertical="center"/>
    </xf>
    <xf numFmtId="0" fontId="46" fillId="0" borderId="1" xfId="0" applyFont="1" applyBorder="1" applyAlignment="1" applyProtection="1">
      <alignment horizontal="center" vertical="center" wrapText="1"/>
      <protection locked="0"/>
    </xf>
    <xf numFmtId="0" fontId="46" fillId="0" borderId="1" xfId="4" applyFont="1" applyFill="1" applyBorder="1" applyAlignment="1" applyProtection="1">
      <alignment horizontal="center" vertical="center" wrapText="1"/>
    </xf>
    <xf numFmtId="0" fontId="43" fillId="16" borderId="1" xfId="0" applyFont="1" applyFill="1" applyBorder="1" applyAlignment="1">
      <alignment horizontal="center" vertical="center" wrapText="1"/>
    </xf>
    <xf numFmtId="0" fontId="48" fillId="0" borderId="1" xfId="0" applyFont="1" applyBorder="1" applyAlignment="1" applyProtection="1">
      <alignment horizontal="justify" vertical="top" wrapText="1"/>
      <protection locked="0"/>
    </xf>
    <xf numFmtId="0" fontId="48" fillId="0" borderId="1" xfId="0" applyFont="1" applyBorder="1" applyAlignment="1" applyProtection="1">
      <alignment horizontal="justify" vertical="center" wrapText="1"/>
      <protection locked="0"/>
    </xf>
    <xf numFmtId="0" fontId="49" fillId="0" borderId="1" xfId="0" applyFont="1" applyBorder="1" applyAlignment="1" applyProtection="1">
      <alignment horizontal="left" vertical="top" wrapText="1"/>
      <protection locked="0"/>
    </xf>
    <xf numFmtId="0" fontId="46" fillId="0" borderId="1" xfId="0" applyFont="1" applyBorder="1" applyAlignment="1">
      <alignment horizontal="center" vertical="center" wrapText="1"/>
    </xf>
    <xf numFmtId="0" fontId="48" fillId="0" borderId="1" xfId="0" applyFont="1" applyBorder="1" applyAlignment="1" applyProtection="1">
      <alignment horizontal="center" vertical="center" wrapText="1"/>
      <protection locked="0"/>
    </xf>
    <xf numFmtId="14" fontId="48" fillId="0" borderId="1" xfId="0" applyNumberFormat="1" applyFont="1" applyBorder="1" applyAlignment="1" applyProtection="1">
      <alignment horizontal="center" vertical="center" wrapText="1"/>
      <protection locked="0"/>
    </xf>
    <xf numFmtId="14" fontId="43" fillId="0" borderId="1" xfId="0" applyNumberFormat="1" applyFont="1" applyBorder="1" applyAlignment="1" applyProtection="1">
      <alignment horizontal="center" vertical="center"/>
      <protection locked="0"/>
    </xf>
    <xf numFmtId="0" fontId="43"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protection locked="0"/>
    </xf>
    <xf numFmtId="0" fontId="48" fillId="0" borderId="1" xfId="0" applyFont="1" applyBorder="1" applyAlignment="1" applyProtection="1">
      <alignment horizontal="left" vertical="top" wrapText="1"/>
      <protection locked="0"/>
    </xf>
    <xf numFmtId="0" fontId="43" fillId="16" borderId="2" xfId="0" applyFont="1" applyFill="1" applyBorder="1" applyAlignment="1">
      <alignment horizontal="center" vertical="center" wrapText="1"/>
    </xf>
    <xf numFmtId="0" fontId="48" fillId="0" borderId="1" xfId="0" applyFont="1" applyBorder="1" applyAlignment="1" applyProtection="1">
      <alignment vertical="top" wrapText="1"/>
      <protection locked="0"/>
    </xf>
    <xf numFmtId="0" fontId="46" fillId="0" borderId="1" xfId="0" applyFont="1" applyBorder="1" applyAlignment="1">
      <alignment horizontal="center" vertical="center"/>
    </xf>
    <xf numFmtId="9" fontId="29" fillId="0" borderId="1" xfId="0" applyNumberFormat="1" applyFont="1" applyBorder="1" applyAlignment="1">
      <alignment horizontal="center" vertical="center" wrapText="1"/>
    </xf>
    <xf numFmtId="0" fontId="34" fillId="0" borderId="0" xfId="0" applyFont="1" applyAlignment="1">
      <alignment wrapText="1"/>
    </xf>
    <xf numFmtId="0" fontId="40" fillId="18" borderId="1" xfId="0" applyFont="1" applyFill="1" applyBorder="1" applyAlignment="1">
      <alignment horizontal="center" vertical="center" wrapText="1" readingOrder="1"/>
    </xf>
    <xf numFmtId="0" fontId="40" fillId="18" borderId="1" xfId="0" applyFont="1" applyFill="1" applyBorder="1" applyAlignment="1">
      <alignment horizontal="center" vertical="center" wrapText="1"/>
    </xf>
    <xf numFmtId="0" fontId="40" fillId="19" borderId="1" xfId="0" applyFont="1" applyFill="1" applyBorder="1" applyAlignment="1">
      <alignment horizontal="center" vertical="center" wrapText="1"/>
    </xf>
    <xf numFmtId="0" fontId="40" fillId="20" borderId="1" xfId="0" applyFont="1" applyFill="1" applyBorder="1" applyAlignment="1">
      <alignment horizontal="center" vertical="center" wrapText="1" readingOrder="1"/>
    </xf>
    <xf numFmtId="0" fontId="40" fillId="21" borderId="1" xfId="0" applyFont="1" applyFill="1" applyBorder="1" applyAlignment="1">
      <alignment horizontal="center" vertical="center" wrapText="1" readingOrder="1"/>
    </xf>
    <xf numFmtId="0" fontId="40" fillId="15" borderId="1" xfId="0" applyFont="1" applyFill="1" applyBorder="1" applyAlignment="1">
      <alignment horizontal="center" vertical="center" wrapText="1" readingOrder="1"/>
    </xf>
    <xf numFmtId="0" fontId="40" fillId="16" borderId="1" xfId="0" applyFont="1" applyFill="1" applyBorder="1" applyAlignment="1">
      <alignment horizontal="center" vertical="center" wrapText="1" readingOrder="1"/>
    </xf>
    <xf numFmtId="0" fontId="44" fillId="23" borderId="1" xfId="0" applyFont="1" applyFill="1" applyBorder="1" applyAlignment="1">
      <alignment horizontal="center" vertical="center"/>
    </xf>
    <xf numFmtId="0" fontId="45" fillId="23" borderId="1" xfId="0" applyFont="1" applyFill="1" applyBorder="1" applyAlignment="1">
      <alignment horizontal="center" vertical="center"/>
    </xf>
    <xf numFmtId="0" fontId="37" fillId="22" borderId="1" xfId="0" applyFont="1" applyFill="1" applyBorder="1" applyAlignment="1">
      <alignment horizontal="center" vertical="center" wrapText="1" readingOrder="1"/>
    </xf>
    <xf numFmtId="0" fontId="28" fillId="8" borderId="1" xfId="0" applyFont="1" applyFill="1" applyBorder="1" applyAlignment="1" applyProtection="1">
      <alignment horizontal="center" vertical="center" wrapText="1"/>
      <protection locked="0"/>
    </xf>
    <xf numFmtId="0" fontId="52" fillId="0" borderId="1" xfId="0" applyFont="1" applyBorder="1" applyAlignment="1" applyProtection="1">
      <alignment horizontal="left" vertical="top" wrapText="1"/>
      <protection locked="0"/>
    </xf>
    <xf numFmtId="0" fontId="51" fillId="25" borderId="1" xfId="0" applyFont="1" applyFill="1" applyBorder="1" applyAlignment="1" applyProtection="1">
      <alignment horizontal="left" vertical="top" wrapText="1"/>
      <protection locked="0"/>
    </xf>
    <xf numFmtId="0" fontId="54" fillId="0" borderId="1" xfId="0" applyFont="1" applyBorder="1" applyAlignment="1" applyProtection="1">
      <alignment horizontal="left" vertical="top" wrapText="1"/>
      <protection locked="0"/>
    </xf>
    <xf numFmtId="0" fontId="54" fillId="25" borderId="1" xfId="0" applyFont="1" applyFill="1" applyBorder="1" applyAlignment="1" applyProtection="1">
      <alignment horizontal="left" vertical="top" wrapText="1"/>
      <protection locked="0"/>
    </xf>
    <xf numFmtId="0" fontId="29" fillId="26" borderId="1" xfId="0" applyFont="1" applyFill="1" applyBorder="1" applyAlignment="1" applyProtection="1">
      <alignment horizontal="left" vertical="top" wrapText="1"/>
      <protection locked="0"/>
    </xf>
    <xf numFmtId="0" fontId="49" fillId="27" borderId="1" xfId="0" applyFont="1" applyFill="1" applyBorder="1" applyAlignment="1" applyProtection="1">
      <alignment horizontal="left" vertical="top" wrapText="1"/>
      <protection locked="0"/>
    </xf>
    <xf numFmtId="0" fontId="32" fillId="0" borderId="0" xfId="0" applyFont="1" applyAlignment="1">
      <alignment horizontal="left" vertical="top" wrapText="1"/>
    </xf>
    <xf numFmtId="0" fontId="33" fillId="0" borderId="0" xfId="0" applyFont="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4" fillId="0" borderId="0" xfId="0" applyFont="1" applyAlignment="1">
      <alignment horizontal="center" wrapText="1"/>
    </xf>
    <xf numFmtId="0" fontId="42" fillId="23" borderId="1" xfId="0" applyFont="1" applyFill="1" applyBorder="1" applyAlignment="1">
      <alignment horizontal="center" vertical="center"/>
    </xf>
    <xf numFmtId="0" fontId="28" fillId="2" borderId="1"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29"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27"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28" fillId="19" borderId="23" xfId="0" applyFont="1" applyFill="1" applyBorder="1" applyAlignment="1" applyProtection="1">
      <alignment horizontal="center" vertical="center" wrapText="1"/>
      <protection locked="0"/>
    </xf>
    <xf numFmtId="0" fontId="28" fillId="19" borderId="24"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28" fillId="24" borderId="25" xfId="0" applyFont="1" applyFill="1" applyBorder="1" applyAlignment="1" applyProtection="1">
      <alignment horizontal="center" vertical="center"/>
      <protection locked="0"/>
    </xf>
    <xf numFmtId="0" fontId="28" fillId="24" borderId="17" xfId="0" applyFont="1" applyFill="1" applyBorder="1" applyAlignment="1" applyProtection="1">
      <alignment horizontal="center" vertical="center"/>
      <protection locked="0"/>
    </xf>
    <xf numFmtId="0" fontId="28" fillId="24" borderId="26"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8"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top" wrapText="1"/>
      <protection locked="0"/>
    </xf>
    <xf numFmtId="0" fontId="28" fillId="3" borderId="19" xfId="0" applyFont="1" applyFill="1" applyBorder="1" applyAlignment="1" applyProtection="1">
      <alignment horizontal="center" vertical="top" wrapText="1"/>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0" fillId="18" borderId="30" xfId="0" applyFont="1" applyFill="1" applyBorder="1" applyAlignment="1">
      <alignment horizontal="center" vertical="center" wrapText="1" readingOrder="1"/>
    </xf>
    <xf numFmtId="0" fontId="20" fillId="18" borderId="31" xfId="0" applyFont="1" applyFill="1" applyBorder="1" applyAlignment="1">
      <alignment horizontal="center" vertical="center" wrapText="1"/>
    </xf>
    <xf numFmtId="0" fontId="20" fillId="19" borderId="2" xfId="0" applyFont="1" applyFill="1" applyBorder="1" applyAlignment="1">
      <alignment horizontal="center" vertical="center" wrapText="1"/>
    </xf>
    <xf numFmtId="0" fontId="20" fillId="20" borderId="32" xfId="0" applyFont="1" applyFill="1" applyBorder="1" applyAlignment="1">
      <alignment horizontal="center" vertical="center" wrapText="1" readingOrder="1"/>
    </xf>
    <xf numFmtId="0" fontId="20" fillId="21" borderId="30" xfId="0" applyFont="1" applyFill="1" applyBorder="1" applyAlignment="1">
      <alignment horizontal="center" vertical="center" wrapText="1" readingOrder="1"/>
    </xf>
    <xf numFmtId="0" fontId="20" fillId="15" borderId="30" xfId="0" applyFont="1" applyFill="1" applyBorder="1" applyAlignment="1">
      <alignment horizontal="center" vertical="center" wrapText="1" readingOrder="1"/>
    </xf>
    <xf numFmtId="0" fontId="20" fillId="16" borderId="30" xfId="0" applyFont="1" applyFill="1" applyBorder="1" applyAlignment="1">
      <alignment horizontal="center" vertical="center" wrapText="1" readingOrder="1"/>
    </xf>
    <xf numFmtId="0" fontId="19" fillId="22" borderId="1" xfId="0" applyFont="1" applyFill="1" applyBorder="1" applyAlignment="1">
      <alignment horizontal="center" vertical="center" wrapText="1" readingOrder="1"/>
    </xf>
    <xf numFmtId="0" fontId="57" fillId="0" borderId="1" xfId="0" applyFont="1" applyBorder="1" applyAlignment="1">
      <alignment horizontal="center" vertical="center" wrapText="1" readingOrder="1"/>
    </xf>
    <xf numFmtId="0" fontId="57" fillId="22" borderId="1" xfId="0" applyFont="1" applyFill="1" applyBorder="1" applyAlignment="1">
      <alignment horizontal="center" vertical="center" wrapText="1" readingOrder="1"/>
    </xf>
    <xf numFmtId="0" fontId="2" fillId="22" borderId="1" xfId="0" applyFont="1" applyFill="1" applyBorder="1" applyAlignment="1">
      <alignment horizontal="center" vertical="center" wrapText="1" readingOrder="1"/>
    </xf>
    <xf numFmtId="0" fontId="56" fillId="20" borderId="1" xfId="0" applyFont="1" applyFill="1" applyBorder="1" applyAlignment="1">
      <alignment horizontal="center" vertical="center" wrapText="1" readingOrder="1"/>
    </xf>
    <xf numFmtId="0" fontId="58" fillId="23" borderId="1" xfId="0" applyFont="1" applyFill="1" applyBorder="1" applyAlignment="1">
      <alignment horizontal="center" vertical="center"/>
    </xf>
    <xf numFmtId="0" fontId="58" fillId="23" borderId="5" xfId="0" applyFont="1" applyFill="1" applyBorder="1" applyAlignment="1">
      <alignment horizontal="center" vertical="center"/>
    </xf>
    <xf numFmtId="0" fontId="59" fillId="23" borderId="33" xfId="0" applyFont="1" applyFill="1" applyBorder="1" applyAlignment="1">
      <alignment horizontal="center" vertical="center"/>
    </xf>
    <xf numFmtId="0" fontId="60" fillId="23" borderId="6" xfId="0" applyFont="1" applyFill="1" applyBorder="1" applyAlignment="1">
      <alignment horizontal="center" vertical="center"/>
    </xf>
    <xf numFmtId="0" fontId="60" fillId="23" borderId="34" xfId="0" applyFont="1" applyFill="1" applyBorder="1" applyAlignment="1">
      <alignment horizontal="center" vertical="center"/>
    </xf>
    <xf numFmtId="0" fontId="60" fillId="23" borderId="33" xfId="0" applyFont="1" applyFill="1" applyBorder="1" applyAlignment="1">
      <alignment horizontal="center" vertical="center"/>
    </xf>
    <xf numFmtId="0" fontId="5" fillId="0" borderId="0" xfId="0" applyFont="1" applyAlignment="1">
      <alignment horizontal="center"/>
    </xf>
    <xf numFmtId="0" fontId="61" fillId="0" borderId="0" xfId="0" applyFont="1" applyAlignment="1">
      <alignment horizontal="center" vertical="center"/>
    </xf>
    <xf numFmtId="10" fontId="61" fillId="0" borderId="1" xfId="1" applyNumberFormat="1" applyFont="1" applyBorder="1" applyAlignment="1">
      <alignment horizontal="center" vertical="center"/>
    </xf>
  </cellXfs>
  <cellStyles count="11">
    <cellStyle name="Hipervínculo" xfId="4" builtinId="8"/>
    <cellStyle name="Hyperlink" xfId="10"/>
    <cellStyle name="Millares 2" xfId="6"/>
    <cellStyle name="Millares 2 2" xfId="7"/>
    <cellStyle name="Millares 2 2 2" xfId="8"/>
    <cellStyle name="Millares 2 2 3" xfId="9"/>
    <cellStyle name="Normal" xfId="0" builtinId="0"/>
    <cellStyle name="Normal 2" xfId="2"/>
    <cellStyle name="Normal 3" xfId="5"/>
    <cellStyle name="Normal 4" xfId="3"/>
    <cellStyle name="Porcentaje" xfId="1" builtinId="5"/>
  </cellStyles>
  <dxfs count="118">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47</xdr:row>
      <xdr:rowOff>628650</xdr:rowOff>
    </xdr:from>
    <xdr:to>
      <xdr:col>3</xdr:col>
      <xdr:colOff>2590800</xdr:colOff>
      <xdr:row>47</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47</xdr:row>
      <xdr:rowOff>1076325</xdr:rowOff>
    </xdr:from>
    <xdr:to>
      <xdr:col>3</xdr:col>
      <xdr:colOff>2600325</xdr:colOff>
      <xdr:row>47</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47</xdr:row>
      <xdr:rowOff>1495425</xdr:rowOff>
    </xdr:from>
    <xdr:to>
      <xdr:col>3</xdr:col>
      <xdr:colOff>2628900</xdr:colOff>
      <xdr:row>47</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47</xdr:row>
      <xdr:rowOff>1895475</xdr:rowOff>
    </xdr:from>
    <xdr:to>
      <xdr:col>3</xdr:col>
      <xdr:colOff>2619375</xdr:colOff>
      <xdr:row>47</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00B050"/>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52</xdr:row>
      <xdr:rowOff>457200</xdr:rowOff>
    </xdr:from>
    <xdr:to>
      <xdr:col>3</xdr:col>
      <xdr:colOff>971550</xdr:colOff>
      <xdr:row>52</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52</xdr:row>
      <xdr:rowOff>847725</xdr:rowOff>
    </xdr:from>
    <xdr:to>
      <xdr:col>3</xdr:col>
      <xdr:colOff>1000125</xdr:colOff>
      <xdr:row>52</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SHARE%20POINT/ARCHIVOS%202023/4.%20Enfoque%20hacia%20la%20prevenci&#243;n/Seguimiento%20Planes%20de%20mejora/1.%20Internos/I%20trimestre/Resumen%20planes%20entidad-I%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es a cumplir"/>
      <sheetName val="RESUMEN-I Trime"/>
      <sheetName val="RESUMEN SISTEMAS"/>
      <sheetName val="RESUMEN_ENTES-I Trime"/>
      <sheetName val="RESUMÉN_CONT-I Trime"/>
    </sheetNames>
    <sheetDataSet>
      <sheetData sheetId="0"/>
      <sheetData sheetId="1"/>
      <sheetData sheetId="2"/>
      <sheetData sheetId="3">
        <row r="2">
          <cell r="N2" t="str">
            <v xml:space="preserve">ACCIONES CERRADAS </v>
          </cell>
          <cell r="O2">
            <v>42</v>
          </cell>
        </row>
        <row r="3">
          <cell r="N3" t="str">
            <v xml:space="preserve"> EN EJECUCIÓN</v>
          </cell>
          <cell r="O3">
            <v>15</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showGridLines="0" workbookViewId="0">
      <selection activeCell="A57" sqref="A57:XFD57"/>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22" t="s">
        <v>0</v>
      </c>
      <c r="C2" s="223"/>
      <c r="D2" s="223"/>
      <c r="E2" s="224"/>
    </row>
    <row r="3" spans="2:12" ht="29.25" customHeight="1" thickBot="1" x14ac:dyDescent="0.3">
      <c r="B3" s="225"/>
      <c r="C3" s="226"/>
      <c r="D3" s="226"/>
      <c r="E3" s="227"/>
    </row>
    <row r="4" spans="2:12" x14ac:dyDescent="0.25">
      <c r="B4" s="154"/>
      <c r="C4" s="155"/>
      <c r="D4" s="155"/>
      <c r="E4" s="156"/>
    </row>
    <row r="5" spans="2:12" ht="16.5" x14ac:dyDescent="0.3">
      <c r="B5" s="158" t="s">
        <v>1</v>
      </c>
      <c r="E5" s="150"/>
    </row>
    <row r="6" spans="2:12" ht="16.5" x14ac:dyDescent="0.3">
      <c r="B6" s="157" t="s">
        <v>2</v>
      </c>
      <c r="E6" s="150"/>
    </row>
    <row r="7" spans="2:12" ht="16.5" x14ac:dyDescent="0.3">
      <c r="B7" s="157"/>
      <c r="E7" s="150"/>
    </row>
    <row r="8" spans="2:12" ht="16.5" x14ac:dyDescent="0.3">
      <c r="B8" s="157" t="s">
        <v>3</v>
      </c>
      <c r="E8" s="150"/>
    </row>
    <row r="9" spans="2:12" ht="16.5" x14ac:dyDescent="0.3">
      <c r="B9" s="157"/>
      <c r="E9" s="150"/>
    </row>
    <row r="10" spans="2:12" ht="16.5" x14ac:dyDescent="0.3">
      <c r="B10" s="157" t="s">
        <v>4</v>
      </c>
      <c r="E10" s="150"/>
    </row>
    <row r="11" spans="2:12" x14ac:dyDescent="0.25">
      <c r="B11" s="149"/>
      <c r="E11" s="150"/>
    </row>
    <row r="12" spans="2:12" x14ac:dyDescent="0.25">
      <c r="B12" s="149"/>
      <c r="E12" s="150"/>
    </row>
    <row r="13" spans="2:12" ht="16.5" x14ac:dyDescent="0.3">
      <c r="B13" s="157"/>
      <c r="C13" s="221" t="s">
        <v>5</v>
      </c>
      <c r="D13" s="221"/>
      <c r="E13" s="150"/>
    </row>
    <row r="14" spans="2:12" ht="16.5" x14ac:dyDescent="0.3">
      <c r="B14" s="157"/>
      <c r="C14" s="159"/>
      <c r="D14" s="159"/>
      <c r="E14" s="150"/>
      <c r="F14" s="219"/>
      <c r="G14" s="219"/>
      <c r="H14" s="219"/>
      <c r="I14" s="219"/>
      <c r="J14" s="219"/>
      <c r="K14" s="219"/>
      <c r="L14" s="219"/>
    </row>
    <row r="15" spans="2:12" ht="16.5" x14ac:dyDescent="0.3">
      <c r="B15" s="157"/>
      <c r="C15" s="160" t="s">
        <v>6</v>
      </c>
      <c r="D15" s="160" t="s">
        <v>7</v>
      </c>
      <c r="E15" s="150"/>
      <c r="F15" s="219"/>
      <c r="G15" s="219"/>
      <c r="H15" s="219"/>
      <c r="I15" s="219"/>
      <c r="J15" s="219"/>
      <c r="K15" s="219"/>
      <c r="L15" s="219"/>
    </row>
    <row r="16" spans="2:12" ht="82.5" x14ac:dyDescent="0.3">
      <c r="B16" s="157"/>
      <c r="C16" s="161" t="s">
        <v>8</v>
      </c>
      <c r="D16" s="162" t="s">
        <v>9</v>
      </c>
      <c r="E16" s="150"/>
      <c r="F16" s="219"/>
      <c r="G16" s="219"/>
      <c r="H16" s="219"/>
      <c r="I16" s="219"/>
      <c r="J16" s="219"/>
      <c r="K16" s="219"/>
      <c r="L16" s="219"/>
    </row>
    <row r="17" spans="2:12" ht="16.5" x14ac:dyDescent="0.3">
      <c r="B17" s="157"/>
      <c r="C17" s="161" t="s">
        <v>10</v>
      </c>
      <c r="D17" s="162" t="s">
        <v>11</v>
      </c>
      <c r="E17" s="150"/>
      <c r="F17" s="219"/>
      <c r="G17" s="219"/>
      <c r="H17" s="219"/>
      <c r="I17" s="219"/>
      <c r="J17" s="219"/>
      <c r="K17" s="219"/>
      <c r="L17" s="219"/>
    </row>
    <row r="18" spans="2:12" ht="16.5" x14ac:dyDescent="0.3">
      <c r="B18" s="157"/>
      <c r="C18" s="161" t="s">
        <v>12</v>
      </c>
      <c r="D18" s="162" t="s">
        <v>13</v>
      </c>
      <c r="E18" s="150"/>
      <c r="F18" s="220"/>
      <c r="G18" s="220"/>
      <c r="H18" s="220"/>
      <c r="I18" s="220"/>
      <c r="J18" s="220"/>
      <c r="K18" s="220"/>
      <c r="L18" s="220"/>
    </row>
    <row r="19" spans="2:12" ht="15.75" customHeight="1" x14ac:dyDescent="0.3">
      <c r="B19" s="157"/>
      <c r="C19" s="161" t="s">
        <v>14</v>
      </c>
      <c r="D19" s="162" t="s">
        <v>15</v>
      </c>
      <c r="E19" s="150"/>
      <c r="F19" s="220"/>
      <c r="G19" s="220"/>
      <c r="H19" s="220"/>
      <c r="I19" s="220"/>
      <c r="J19" s="220"/>
      <c r="K19" s="220"/>
      <c r="L19" s="220"/>
    </row>
    <row r="20" spans="2:12" ht="49.5" x14ac:dyDescent="0.3">
      <c r="B20" s="157"/>
      <c r="C20" s="161" t="s">
        <v>16</v>
      </c>
      <c r="D20" s="162" t="s">
        <v>17</v>
      </c>
      <c r="E20" s="150"/>
      <c r="F20" s="219"/>
      <c r="G20" s="219"/>
      <c r="H20" s="219"/>
      <c r="I20" s="219"/>
      <c r="J20" s="219"/>
      <c r="K20" s="219"/>
      <c r="L20" s="219"/>
    </row>
    <row r="21" spans="2:12" ht="16.5" x14ac:dyDescent="0.3">
      <c r="B21" s="157"/>
      <c r="C21" s="159"/>
      <c r="D21" s="159"/>
      <c r="E21" s="150"/>
      <c r="F21" s="219"/>
      <c r="G21" s="219"/>
      <c r="H21" s="219"/>
      <c r="I21" s="219"/>
      <c r="J21" s="219"/>
      <c r="K21" s="219"/>
      <c r="L21" s="219"/>
    </row>
    <row r="22" spans="2:12" ht="16.5" x14ac:dyDescent="0.3">
      <c r="B22" s="157"/>
      <c r="C22" s="221" t="s">
        <v>18</v>
      </c>
      <c r="D22" s="221"/>
      <c r="E22" s="150"/>
      <c r="F22" s="219"/>
      <c r="G22" s="219"/>
      <c r="H22" s="219"/>
      <c r="I22" s="219"/>
      <c r="J22" s="219"/>
      <c r="K22" s="219"/>
      <c r="L22" s="219"/>
    </row>
    <row r="23" spans="2:12" ht="16.5" x14ac:dyDescent="0.3">
      <c r="B23" s="157"/>
      <c r="C23" s="159"/>
      <c r="D23" s="159"/>
      <c r="E23" s="150"/>
      <c r="F23" s="219"/>
      <c r="G23" s="219"/>
      <c r="H23" s="219"/>
      <c r="I23" s="219"/>
      <c r="J23" s="219"/>
      <c r="K23" s="219"/>
      <c r="L23" s="219"/>
    </row>
    <row r="24" spans="2:12" ht="16.5" x14ac:dyDescent="0.3">
      <c r="B24" s="157"/>
      <c r="C24" s="160" t="s">
        <v>6</v>
      </c>
      <c r="D24" s="160" t="s">
        <v>7</v>
      </c>
      <c r="E24" s="150"/>
      <c r="F24" s="219"/>
      <c r="G24" s="219"/>
      <c r="H24" s="219"/>
      <c r="I24" s="219"/>
      <c r="J24" s="219"/>
      <c r="K24" s="219"/>
      <c r="L24" s="219"/>
    </row>
    <row r="25" spans="2:12" ht="66" x14ac:dyDescent="0.3">
      <c r="B25" s="157"/>
      <c r="C25" s="161" t="s">
        <v>19</v>
      </c>
      <c r="D25" s="162" t="s">
        <v>20</v>
      </c>
      <c r="E25" s="150"/>
      <c r="F25" s="219"/>
      <c r="G25" s="219"/>
      <c r="H25" s="219"/>
      <c r="I25" s="219"/>
      <c r="J25" s="219"/>
      <c r="K25" s="219"/>
      <c r="L25" s="219"/>
    </row>
    <row r="26" spans="2:12" ht="33" x14ac:dyDescent="0.3">
      <c r="B26" s="157"/>
      <c r="C26" s="161" t="s">
        <v>21</v>
      </c>
      <c r="D26" s="162" t="s">
        <v>22</v>
      </c>
      <c r="E26" s="150"/>
      <c r="F26" s="219"/>
      <c r="G26" s="219"/>
      <c r="H26" s="219"/>
      <c r="I26" s="219"/>
      <c r="J26" s="219"/>
      <c r="K26" s="219"/>
      <c r="L26" s="219"/>
    </row>
    <row r="27" spans="2:12" ht="49.5" x14ac:dyDescent="0.3">
      <c r="B27" s="157"/>
      <c r="C27" s="161" t="s">
        <v>23</v>
      </c>
      <c r="D27" s="162" t="s">
        <v>24</v>
      </c>
      <c r="E27" s="150"/>
      <c r="F27" s="220"/>
      <c r="G27" s="220"/>
      <c r="H27" s="220"/>
      <c r="I27" s="220"/>
      <c r="J27" s="220"/>
      <c r="K27" s="220"/>
      <c r="L27" s="220"/>
    </row>
    <row r="28" spans="2:12" ht="66" x14ac:dyDescent="0.3">
      <c r="B28" s="157"/>
      <c r="C28" s="161" t="s">
        <v>25</v>
      </c>
      <c r="D28" s="162" t="s">
        <v>26</v>
      </c>
      <c r="E28" s="150"/>
      <c r="F28" s="220"/>
      <c r="G28" s="220"/>
      <c r="H28" s="220"/>
      <c r="I28" s="220"/>
      <c r="J28" s="220"/>
      <c r="K28" s="220"/>
      <c r="L28" s="220"/>
    </row>
    <row r="29" spans="2:12" ht="66" x14ac:dyDescent="0.3">
      <c r="B29" s="157"/>
      <c r="C29" s="161" t="s">
        <v>27</v>
      </c>
      <c r="D29" s="162" t="s">
        <v>28</v>
      </c>
      <c r="E29" s="150"/>
      <c r="F29" s="220"/>
      <c r="G29" s="220"/>
      <c r="H29" s="220"/>
      <c r="I29" s="220"/>
      <c r="J29" s="220"/>
      <c r="K29" s="220"/>
      <c r="L29" s="220"/>
    </row>
    <row r="30" spans="2:12" ht="33" x14ac:dyDescent="0.3">
      <c r="B30" s="157"/>
      <c r="C30" s="161" t="s">
        <v>29</v>
      </c>
      <c r="D30" s="162" t="s">
        <v>30</v>
      </c>
      <c r="E30" s="150"/>
      <c r="F30" s="220"/>
      <c r="G30" s="220"/>
      <c r="H30" s="220"/>
      <c r="I30" s="220"/>
      <c r="J30" s="220"/>
      <c r="K30" s="220"/>
      <c r="L30" s="220"/>
    </row>
    <row r="31" spans="2:12" ht="49.5" x14ac:dyDescent="0.3">
      <c r="B31" s="157"/>
      <c r="C31" s="161" t="s">
        <v>31</v>
      </c>
      <c r="D31" s="162" t="s">
        <v>32</v>
      </c>
      <c r="E31" s="150"/>
      <c r="F31" s="220"/>
      <c r="G31" s="220"/>
      <c r="H31" s="220"/>
      <c r="I31" s="220"/>
      <c r="J31" s="220"/>
      <c r="K31" s="220"/>
      <c r="L31" s="220"/>
    </row>
    <row r="32" spans="2:12" ht="33" x14ac:dyDescent="0.3">
      <c r="B32" s="157"/>
      <c r="C32" s="161" t="s">
        <v>33</v>
      </c>
      <c r="D32" s="162" t="s">
        <v>34</v>
      </c>
      <c r="E32" s="150"/>
      <c r="F32" s="146"/>
      <c r="G32" s="146"/>
      <c r="H32" s="146"/>
      <c r="I32" s="146"/>
      <c r="J32" s="146"/>
      <c r="K32" s="146"/>
      <c r="L32" s="146"/>
    </row>
    <row r="33" spans="2:5" ht="35.25" customHeight="1" x14ac:dyDescent="0.3">
      <c r="B33" s="157"/>
      <c r="C33" s="161" t="s">
        <v>35</v>
      </c>
      <c r="D33" s="163" t="s">
        <v>36</v>
      </c>
      <c r="E33" s="150"/>
    </row>
    <row r="34" spans="2:5" ht="16.5" x14ac:dyDescent="0.3">
      <c r="B34" s="157"/>
      <c r="C34" s="164"/>
      <c r="D34" s="165"/>
      <c r="E34" s="150"/>
    </row>
    <row r="35" spans="2:5" ht="16.5" x14ac:dyDescent="0.3">
      <c r="B35" s="157"/>
      <c r="C35" s="221" t="s">
        <v>37</v>
      </c>
      <c r="D35" s="221"/>
      <c r="E35" s="150"/>
    </row>
    <row r="36" spans="2:5" ht="26.25" customHeight="1" x14ac:dyDescent="0.3">
      <c r="B36" s="157"/>
      <c r="C36" s="228" t="s">
        <v>38</v>
      </c>
      <c r="D36" s="228"/>
      <c r="E36" s="150"/>
    </row>
    <row r="37" spans="2:5" ht="32.25" customHeight="1" x14ac:dyDescent="0.3">
      <c r="B37" s="157"/>
      <c r="C37" s="228"/>
      <c r="D37" s="228"/>
      <c r="E37" s="150"/>
    </row>
    <row r="38" spans="2:5" ht="16.5" x14ac:dyDescent="0.3">
      <c r="B38" s="157"/>
      <c r="C38" s="164"/>
      <c r="D38" s="165"/>
      <c r="E38" s="150"/>
    </row>
    <row r="39" spans="2:5" ht="16.5" x14ac:dyDescent="0.3">
      <c r="B39" s="157"/>
      <c r="C39" s="160" t="s">
        <v>6</v>
      </c>
      <c r="D39" s="160" t="s">
        <v>7</v>
      </c>
      <c r="E39" s="150"/>
    </row>
    <row r="40" spans="2:5" ht="66" x14ac:dyDescent="0.3">
      <c r="B40" s="157"/>
      <c r="C40" s="161" t="s">
        <v>39</v>
      </c>
      <c r="D40" s="162" t="s">
        <v>40</v>
      </c>
      <c r="E40" s="150"/>
    </row>
    <row r="41" spans="2:5" ht="66" x14ac:dyDescent="0.3">
      <c r="B41" s="157"/>
      <c r="C41" s="161" t="s">
        <v>41</v>
      </c>
      <c r="D41" s="162" t="s">
        <v>42</v>
      </c>
      <c r="E41" s="150"/>
    </row>
    <row r="42" spans="2:5" ht="66" x14ac:dyDescent="0.3">
      <c r="B42" s="157"/>
      <c r="C42" s="161" t="s">
        <v>43</v>
      </c>
      <c r="D42" s="162" t="s">
        <v>44</v>
      </c>
      <c r="E42" s="150"/>
    </row>
    <row r="43" spans="2:5" ht="16.5" x14ac:dyDescent="0.3">
      <c r="B43" s="157"/>
      <c r="C43" s="166" t="s">
        <v>45</v>
      </c>
      <c r="D43" s="167"/>
      <c r="E43" s="150"/>
    </row>
    <row r="44" spans="2:5" ht="16.5" x14ac:dyDescent="0.3">
      <c r="B44" s="157"/>
      <c r="C44" s="166" t="s">
        <v>46</v>
      </c>
      <c r="D44" s="167"/>
      <c r="E44" s="150"/>
    </row>
    <row r="45" spans="2:5" ht="82.5" customHeight="1" x14ac:dyDescent="0.3">
      <c r="B45" s="157"/>
      <c r="C45" s="161" t="s">
        <v>47</v>
      </c>
      <c r="D45" s="162" t="s">
        <v>48</v>
      </c>
      <c r="E45" s="150"/>
    </row>
    <row r="46" spans="2:5" ht="49.5" x14ac:dyDescent="0.3">
      <c r="B46" s="157"/>
      <c r="C46" s="161" t="s">
        <v>49</v>
      </c>
      <c r="D46" s="162" t="s">
        <v>50</v>
      </c>
      <c r="E46" s="150"/>
    </row>
    <row r="47" spans="2:5" ht="33" x14ac:dyDescent="0.3">
      <c r="B47" s="157"/>
      <c r="C47" s="161" t="s">
        <v>51</v>
      </c>
      <c r="D47" s="162" t="s">
        <v>52</v>
      </c>
      <c r="E47" s="150"/>
    </row>
    <row r="48" spans="2:5" ht="168" customHeight="1" x14ac:dyDescent="0.3">
      <c r="B48" s="157"/>
      <c r="C48" s="161" t="s">
        <v>53</v>
      </c>
      <c r="D48" s="163" t="s">
        <v>54</v>
      </c>
      <c r="E48" s="150"/>
    </row>
    <row r="49" spans="2:5" ht="16.5" x14ac:dyDescent="0.3">
      <c r="B49" s="157"/>
      <c r="C49" s="159"/>
      <c r="D49" s="159"/>
      <c r="E49" s="150"/>
    </row>
    <row r="50" spans="2:5" ht="16.5" x14ac:dyDescent="0.3">
      <c r="B50" s="157"/>
      <c r="C50" s="221" t="s">
        <v>55</v>
      </c>
      <c r="D50" s="221"/>
      <c r="E50" s="150"/>
    </row>
    <row r="51" spans="2:5" ht="16.5" x14ac:dyDescent="0.3">
      <c r="B51" s="157"/>
      <c r="C51" s="159"/>
      <c r="D51" s="159"/>
      <c r="E51" s="150"/>
    </row>
    <row r="52" spans="2:5" ht="16.5" x14ac:dyDescent="0.3">
      <c r="B52" s="157"/>
      <c r="C52" s="160" t="s">
        <v>6</v>
      </c>
      <c r="D52" s="160" t="s">
        <v>7</v>
      </c>
      <c r="E52" s="150"/>
    </row>
    <row r="53" spans="2:5" ht="81" customHeight="1" x14ac:dyDescent="0.3">
      <c r="B53" s="157"/>
      <c r="C53" s="161" t="s">
        <v>56</v>
      </c>
      <c r="D53" s="162" t="s">
        <v>57</v>
      </c>
      <c r="E53" s="150"/>
    </row>
    <row r="54" spans="2:5" ht="33" x14ac:dyDescent="0.3">
      <c r="B54" s="157"/>
      <c r="C54" s="161" t="s">
        <v>58</v>
      </c>
      <c r="D54" s="162" t="s">
        <v>59</v>
      </c>
      <c r="E54" s="150"/>
    </row>
    <row r="55" spans="2:5" ht="49.5" customHeight="1" x14ac:dyDescent="0.3">
      <c r="B55" s="157"/>
      <c r="C55" s="161" t="s">
        <v>10</v>
      </c>
      <c r="D55" s="163" t="s">
        <v>60</v>
      </c>
      <c r="E55" s="150"/>
    </row>
    <row r="56" spans="2:5" x14ac:dyDescent="0.25">
      <c r="B56" s="149"/>
      <c r="E56" s="150"/>
    </row>
    <row r="57" spans="2:5" ht="16.5" thickBot="1" x14ac:dyDescent="0.3">
      <c r="B57" s="151"/>
      <c r="C57" s="152"/>
      <c r="D57" s="152"/>
      <c r="E57" s="153"/>
    </row>
  </sheetData>
  <mergeCells count="24">
    <mergeCell ref="C50:D50"/>
    <mergeCell ref="B2:E3"/>
    <mergeCell ref="F31:L31"/>
    <mergeCell ref="C22:D22"/>
    <mergeCell ref="C13:D13"/>
    <mergeCell ref="C35:D35"/>
    <mergeCell ref="C36:D37"/>
    <mergeCell ref="F25:L25"/>
    <mergeCell ref="F26:L26"/>
    <mergeCell ref="F27:L27"/>
    <mergeCell ref="F28:L28"/>
    <mergeCell ref="F29:L29"/>
    <mergeCell ref="F30:L30"/>
    <mergeCell ref="F19:L19"/>
    <mergeCell ref="F20:L20"/>
    <mergeCell ref="F21:L21"/>
    <mergeCell ref="F22:L22"/>
    <mergeCell ref="F23:L23"/>
    <mergeCell ref="F24:L24"/>
    <mergeCell ref="F14:L14"/>
    <mergeCell ref="F15:L15"/>
    <mergeCell ref="F16:L16"/>
    <mergeCell ref="F17:L17"/>
    <mergeCell ref="F18:L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3"/>
  <sheetViews>
    <sheetView workbookViewId="0">
      <selection activeCell="K1" sqref="K1"/>
    </sheetView>
  </sheetViews>
  <sheetFormatPr baseColWidth="10" defaultColWidth="11.42578125" defaultRowHeight="16.5" x14ac:dyDescent="0.3"/>
  <cols>
    <col min="1" max="2" width="11.42578125" style="159"/>
    <col min="3" max="3" width="16.5703125" style="159" customWidth="1"/>
    <col min="4" max="4" width="20.28515625" style="159" customWidth="1"/>
    <col min="5" max="16384" width="11.42578125" style="159"/>
  </cols>
  <sheetData>
    <row r="2" spans="3:11" x14ac:dyDescent="0.3">
      <c r="C2" s="221" t="s">
        <v>61</v>
      </c>
      <c r="D2" s="221"/>
      <c r="E2" s="221"/>
      <c r="F2" s="221"/>
      <c r="G2" s="221"/>
      <c r="H2" s="221"/>
      <c r="I2" s="221"/>
      <c r="J2" s="221"/>
      <c r="K2" s="221"/>
    </row>
    <row r="4" spans="3:11" ht="38.25" x14ac:dyDescent="0.3">
      <c r="C4" s="202" t="s">
        <v>62</v>
      </c>
      <c r="D4" s="202" t="s">
        <v>63</v>
      </c>
      <c r="E4" s="203" t="s">
        <v>64</v>
      </c>
      <c r="F4" s="204" t="s">
        <v>65</v>
      </c>
      <c r="G4" s="205" t="s">
        <v>66</v>
      </c>
      <c r="H4" s="206" t="s">
        <v>67</v>
      </c>
      <c r="I4" s="207" t="s">
        <v>68</v>
      </c>
      <c r="J4" s="208" t="s">
        <v>69</v>
      </c>
    </row>
    <row r="5" spans="3:11" ht="51" x14ac:dyDescent="0.3">
      <c r="C5" s="174" t="s">
        <v>70</v>
      </c>
      <c r="D5" s="175" t="s">
        <v>71</v>
      </c>
      <c r="E5" s="176">
        <v>3</v>
      </c>
      <c r="F5" s="176"/>
      <c r="G5" s="177">
        <v>4</v>
      </c>
      <c r="H5" s="177"/>
      <c r="I5" s="177"/>
      <c r="J5" s="211">
        <v>4</v>
      </c>
    </row>
    <row r="6" spans="3:11" x14ac:dyDescent="0.3">
      <c r="C6" s="229" t="s">
        <v>72</v>
      </c>
      <c r="D6" s="229"/>
      <c r="E6" s="209">
        <f t="shared" ref="E6:J6" si="0">SUM(E5:E5)</f>
        <v>3</v>
      </c>
      <c r="F6" s="210">
        <f t="shared" si="0"/>
        <v>0</v>
      </c>
      <c r="G6" s="210">
        <f t="shared" si="0"/>
        <v>4</v>
      </c>
      <c r="H6" s="210">
        <f t="shared" si="0"/>
        <v>0</v>
      </c>
      <c r="I6" s="210">
        <f t="shared" si="0"/>
        <v>0</v>
      </c>
      <c r="J6" s="210">
        <f t="shared" si="0"/>
        <v>4</v>
      </c>
    </row>
    <row r="7" spans="3:11" x14ac:dyDescent="0.3">
      <c r="C7" s="178"/>
      <c r="D7" s="179"/>
      <c r="E7" s="180"/>
      <c r="F7" s="181">
        <f>F6/E6</f>
        <v>0</v>
      </c>
      <c r="G7" s="180"/>
      <c r="H7" s="181">
        <f>H6/G6</f>
        <v>0</v>
      </c>
      <c r="I7" s="181">
        <f>I6/G6</f>
        <v>0</v>
      </c>
      <c r="J7" s="181">
        <f>J6/G6</f>
        <v>1</v>
      </c>
    </row>
    <row r="9" spans="3:11" x14ac:dyDescent="0.3">
      <c r="C9" s="201"/>
      <c r="D9" s="201"/>
      <c r="E9" s="201"/>
      <c r="F9" s="201"/>
      <c r="G9" s="201"/>
      <c r="H9" s="201"/>
      <c r="I9" s="201"/>
      <c r="J9" s="201"/>
    </row>
    <row r="10" spans="3:11" x14ac:dyDescent="0.3">
      <c r="C10" s="201"/>
      <c r="D10" s="201"/>
      <c r="E10" s="201"/>
      <c r="F10" s="201"/>
      <c r="G10" s="201"/>
      <c r="H10" s="201"/>
      <c r="I10" s="201"/>
      <c r="J10" s="201"/>
    </row>
    <row r="15" spans="3:11" x14ac:dyDescent="0.3">
      <c r="C15" s="173"/>
      <c r="D15" s="173"/>
      <c r="E15" s="173"/>
      <c r="F15" s="173"/>
      <c r="G15" s="173"/>
      <c r="H15" s="173"/>
      <c r="I15" s="173"/>
      <c r="J15" s="173"/>
      <c r="K15" s="173"/>
    </row>
    <row r="33" spans="3:11" x14ac:dyDescent="0.3">
      <c r="C33" s="173"/>
      <c r="D33" s="173"/>
      <c r="E33" s="173"/>
      <c r="F33" s="173"/>
      <c r="G33" s="173"/>
      <c r="H33" s="173"/>
      <c r="I33" s="173"/>
      <c r="J33" s="173"/>
      <c r="K33" s="173"/>
    </row>
  </sheetData>
  <mergeCells count="2">
    <mergeCell ref="C2:K2"/>
    <mergeCell ref="C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
  <sheetViews>
    <sheetView tabSelected="1" workbookViewId="0">
      <selection activeCell="C11" sqref="C11"/>
    </sheetView>
  </sheetViews>
  <sheetFormatPr baseColWidth="10" defaultRowHeight="15" x14ac:dyDescent="0.25"/>
  <cols>
    <col min="2" max="2" width="21.5703125" customWidth="1"/>
    <col min="3" max="3" width="31.85546875" customWidth="1"/>
  </cols>
  <sheetData>
    <row r="1" spans="2:10" ht="15.75" thickBot="1" x14ac:dyDescent="0.3"/>
    <row r="2" spans="2:10" ht="45" x14ac:dyDescent="0.25">
      <c r="B2" s="298" t="s">
        <v>62</v>
      </c>
      <c r="C2" s="298" t="s">
        <v>63</v>
      </c>
      <c r="D2" s="299" t="s">
        <v>64</v>
      </c>
      <c r="E2" s="300" t="s">
        <v>65</v>
      </c>
      <c r="F2" s="301" t="s">
        <v>66</v>
      </c>
      <c r="G2" s="302" t="s">
        <v>257</v>
      </c>
      <c r="H2" s="302" t="s">
        <v>258</v>
      </c>
      <c r="I2" s="303" t="s">
        <v>68</v>
      </c>
      <c r="J2" s="304" t="s">
        <v>69</v>
      </c>
    </row>
    <row r="3" spans="2:10" ht="51.75" customHeight="1" x14ac:dyDescent="0.25">
      <c r="B3" s="309" t="s">
        <v>70</v>
      </c>
      <c r="C3" s="305" t="s">
        <v>71</v>
      </c>
      <c r="D3" s="306">
        <v>3</v>
      </c>
      <c r="E3" s="306"/>
      <c r="F3" s="308">
        <v>4</v>
      </c>
      <c r="G3" s="308"/>
      <c r="H3" s="308"/>
      <c r="I3" s="308"/>
      <c r="J3" s="307">
        <v>4</v>
      </c>
    </row>
    <row r="4" spans="2:10" x14ac:dyDescent="0.25">
      <c r="B4" s="310" t="s">
        <v>72</v>
      </c>
      <c r="C4" s="311"/>
      <c r="D4" s="312">
        <f>SUM(D3:D3)</f>
        <v>3</v>
      </c>
      <c r="E4" s="313">
        <f>SUM(E3:E3)</f>
        <v>0</v>
      </c>
      <c r="F4" s="314">
        <f>SUM(F3:F3)</f>
        <v>4</v>
      </c>
      <c r="G4" s="314">
        <f>SUM(G3:G3)</f>
        <v>0</v>
      </c>
      <c r="H4" s="314">
        <f>SUM(H3:H3)</f>
        <v>0</v>
      </c>
      <c r="I4" s="315">
        <f>I3</f>
        <v>0</v>
      </c>
      <c r="J4" s="313">
        <f>SUM(J3:J3)</f>
        <v>4</v>
      </c>
    </row>
    <row r="5" spans="2:10" x14ac:dyDescent="0.25">
      <c r="B5" s="316"/>
      <c r="C5" s="317"/>
      <c r="D5" s="79"/>
      <c r="E5" s="318">
        <f>E4/D4</f>
        <v>0</v>
      </c>
      <c r="F5" s="317"/>
      <c r="G5" s="318">
        <f>G4/F4</f>
        <v>0</v>
      </c>
      <c r="H5" s="318">
        <f>H4/F4</f>
        <v>0</v>
      </c>
      <c r="I5" s="318">
        <f>I4/F4</f>
        <v>0</v>
      </c>
      <c r="J5" s="318">
        <f>J4/F4</f>
        <v>1</v>
      </c>
    </row>
  </sheetData>
  <mergeCells count="1">
    <mergeCell ref="B4: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
  <sheetViews>
    <sheetView zoomScale="90" zoomScaleNormal="90" workbookViewId="0">
      <pane xSplit="5" topLeftCell="U1" activePane="topRight" state="frozen"/>
      <selection activeCell="B2" sqref="B2"/>
      <selection pane="topRight" activeCell="V4" sqref="V4"/>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51.85546875" style="142" customWidth="1"/>
    <col min="7" max="7" width="16.42578125" style="142" customWidth="1"/>
    <col min="8" max="8" width="63.42578125" style="144" customWidth="1"/>
    <col min="9" max="9" width="36.7109375"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51.14062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68.28515625" style="143" customWidth="1" outlineLevel="1"/>
    <col min="23" max="23" width="19.42578125" style="143" customWidth="1" outlineLevel="1"/>
    <col min="24" max="24" width="18" style="143" customWidth="1" outlineLevel="1"/>
    <col min="25" max="25" width="17" style="143" customWidth="1" outlineLevel="1"/>
    <col min="26" max="26" width="18.42578125" style="143" customWidth="1"/>
    <col min="27" max="27" width="11.42578125" style="143"/>
    <col min="28" max="16384" width="11.42578125" style="142"/>
  </cols>
  <sheetData>
    <row r="1" spans="1:27" ht="35.25" customHeight="1" x14ac:dyDescent="0.25">
      <c r="A1" s="171"/>
      <c r="B1" s="248" t="s">
        <v>5</v>
      </c>
      <c r="C1" s="248"/>
      <c r="D1" s="248"/>
      <c r="E1" s="248"/>
      <c r="F1" s="248"/>
      <c r="G1" s="251" t="s">
        <v>18</v>
      </c>
      <c r="H1" s="252"/>
      <c r="I1" s="252"/>
      <c r="J1" s="252"/>
      <c r="K1" s="252"/>
      <c r="L1" s="252"/>
      <c r="M1" s="252"/>
      <c r="N1" s="252"/>
      <c r="O1" s="252"/>
      <c r="P1" s="239" t="s">
        <v>37</v>
      </c>
      <c r="Q1" s="240"/>
      <c r="R1" s="240"/>
      <c r="S1" s="240"/>
      <c r="T1" s="240"/>
      <c r="U1" s="240"/>
      <c r="V1" s="240"/>
      <c r="W1" s="240"/>
      <c r="X1" s="241"/>
      <c r="Y1" s="238" t="s">
        <v>73</v>
      </c>
      <c r="Z1" s="238"/>
      <c r="AA1" s="238"/>
    </row>
    <row r="2" spans="1:27" ht="35.25" customHeight="1" x14ac:dyDescent="0.25">
      <c r="A2" s="242"/>
      <c r="B2" s="230" t="s">
        <v>8</v>
      </c>
      <c r="C2" s="230" t="s">
        <v>10</v>
      </c>
      <c r="D2" s="230" t="s">
        <v>12</v>
      </c>
      <c r="E2" s="230" t="s">
        <v>14</v>
      </c>
      <c r="F2" s="230" t="s">
        <v>16</v>
      </c>
      <c r="G2" s="231" t="s">
        <v>74</v>
      </c>
      <c r="H2" s="249" t="s">
        <v>21</v>
      </c>
      <c r="I2" s="233" t="s">
        <v>23</v>
      </c>
      <c r="J2" s="233" t="s">
        <v>25</v>
      </c>
      <c r="K2" s="243" t="s">
        <v>75</v>
      </c>
      <c r="L2" s="243" t="s">
        <v>29</v>
      </c>
      <c r="M2" s="243" t="s">
        <v>31</v>
      </c>
      <c r="N2" s="244" t="s">
        <v>76</v>
      </c>
      <c r="O2" s="246" t="s">
        <v>77</v>
      </c>
      <c r="P2" s="236" t="s">
        <v>78</v>
      </c>
      <c r="Q2" s="237"/>
      <c r="R2" s="237"/>
      <c r="S2" s="237"/>
      <c r="T2" s="237"/>
      <c r="U2" s="237"/>
      <c r="V2" s="237"/>
      <c r="W2" s="237"/>
      <c r="X2" s="237"/>
      <c r="Y2" s="238"/>
      <c r="Z2" s="238"/>
      <c r="AA2" s="238"/>
    </row>
    <row r="3" spans="1:27" ht="35.25" customHeight="1" x14ac:dyDescent="0.25">
      <c r="A3" s="242"/>
      <c r="B3" s="230"/>
      <c r="C3" s="230"/>
      <c r="D3" s="230"/>
      <c r="E3" s="230"/>
      <c r="F3" s="230"/>
      <c r="G3" s="232"/>
      <c r="H3" s="250"/>
      <c r="I3" s="253"/>
      <c r="J3" s="234"/>
      <c r="K3" s="233"/>
      <c r="L3" s="233"/>
      <c r="M3" s="233"/>
      <c r="N3" s="245"/>
      <c r="O3" s="247"/>
      <c r="P3" s="212" t="s">
        <v>79</v>
      </c>
      <c r="Q3" s="212" t="s">
        <v>80</v>
      </c>
      <c r="R3" s="212" t="s">
        <v>81</v>
      </c>
      <c r="S3" s="212" t="s">
        <v>82</v>
      </c>
      <c r="T3" s="212" t="s">
        <v>83</v>
      </c>
      <c r="U3" s="212" t="s">
        <v>84</v>
      </c>
      <c r="V3" s="212" t="s">
        <v>85</v>
      </c>
      <c r="W3" s="212" t="s">
        <v>86</v>
      </c>
      <c r="X3" s="212" t="s">
        <v>87</v>
      </c>
      <c r="Y3" s="147" t="s">
        <v>56</v>
      </c>
      <c r="Z3" s="147" t="s">
        <v>58</v>
      </c>
      <c r="AA3" s="147" t="s">
        <v>10</v>
      </c>
    </row>
    <row r="4" spans="1:27" ht="221.25" customHeight="1" x14ac:dyDescent="0.25">
      <c r="B4" s="184" t="s">
        <v>88</v>
      </c>
      <c r="C4" s="235" t="s">
        <v>89</v>
      </c>
      <c r="D4" s="185" t="s">
        <v>90</v>
      </c>
      <c r="E4" s="186">
        <v>1</v>
      </c>
      <c r="F4" s="187" t="s">
        <v>91</v>
      </c>
      <c r="G4" s="148"/>
      <c r="H4" s="188" t="s">
        <v>92</v>
      </c>
      <c r="I4" s="189" t="s">
        <v>93</v>
      </c>
      <c r="J4" s="190">
        <v>3</v>
      </c>
      <c r="K4" s="148"/>
      <c r="L4" s="191" t="s">
        <v>94</v>
      </c>
      <c r="M4" s="170">
        <v>1</v>
      </c>
      <c r="N4" s="192">
        <v>44767</v>
      </c>
      <c r="O4" s="192">
        <v>45132</v>
      </c>
      <c r="P4" s="193" t="s">
        <v>95</v>
      </c>
      <c r="Q4" s="214" t="s">
        <v>96</v>
      </c>
      <c r="R4" s="194">
        <v>0.95</v>
      </c>
      <c r="S4" s="168">
        <f>(IF(R4="","",IF(OR($J4=0,$J4="",P4=""),"",R4/$J4)))</f>
        <v>0.31666666666666665</v>
      </c>
      <c r="T4" s="168">
        <f t="shared" ref="T4:T5" si="0">(IF(OR($M4="",S4=""),"",IF(OR($M4=0,S4=0),0,IF((S4*100%)/$M4&gt;100%,100%,(S4*100%)/$M4))))</f>
        <v>0.31666666666666665</v>
      </c>
      <c r="U4" s="169" t="str">
        <f t="shared" ref="U4:U5" si="1">IF(R4="","",IF(T4&lt;100%, IF(T4&lt;100%, "ALERTA","EN TERMINO"), IF(T4=100%, "OK", "EN TERMINO")))</f>
        <v>ALERTA</v>
      </c>
      <c r="V4" s="213" t="s">
        <v>97</v>
      </c>
      <c r="W4" s="172" t="str">
        <f>IF(T4=100%,IF(T4&gt;=100%,"CUMPLIDA","PENDIENTE"),IF(T4&lt;10%,"INCUMPLIDA","PENDIENTE"))</f>
        <v>PENDIENTE</v>
      </c>
      <c r="X4" s="183" t="s">
        <v>98</v>
      </c>
      <c r="Y4" s="195" t="str">
        <f>IF(X4="CUMPLIDA","CERRADO","ABIERTO")</f>
        <v>ABIERTO</v>
      </c>
      <c r="Z4" s="170" t="s">
        <v>99</v>
      </c>
      <c r="AA4" s="200" t="s">
        <v>100</v>
      </c>
    </row>
    <row r="5" spans="1:27" ht="221.25" customHeight="1" x14ac:dyDescent="0.25">
      <c r="B5" s="184" t="s">
        <v>88</v>
      </c>
      <c r="C5" s="235"/>
      <c r="D5" s="185" t="s">
        <v>90</v>
      </c>
      <c r="E5" s="186">
        <v>2</v>
      </c>
      <c r="F5" s="187" t="s">
        <v>101</v>
      </c>
      <c r="G5" s="148"/>
      <c r="H5" s="188" t="s">
        <v>102</v>
      </c>
      <c r="I5" s="196" t="s">
        <v>103</v>
      </c>
      <c r="J5" s="190">
        <v>3</v>
      </c>
      <c r="K5" s="148"/>
      <c r="L5" s="191" t="s">
        <v>94</v>
      </c>
      <c r="M5" s="170">
        <v>1</v>
      </c>
      <c r="N5" s="192">
        <v>44767</v>
      </c>
      <c r="O5" s="192">
        <v>45132</v>
      </c>
      <c r="P5" s="193" t="s">
        <v>95</v>
      </c>
      <c r="Q5" s="214" t="s">
        <v>104</v>
      </c>
      <c r="R5" s="194">
        <v>0.95</v>
      </c>
      <c r="S5" s="168">
        <f t="shared" ref="S5" si="2">(IF(R5="","",IF(OR($J5=0,$J5="",P5=""),"",R5/$J5)))</f>
        <v>0.31666666666666665</v>
      </c>
      <c r="T5" s="168">
        <f t="shared" si="0"/>
        <v>0.31666666666666665</v>
      </c>
      <c r="U5" s="169" t="str">
        <f t="shared" si="1"/>
        <v>ALERTA</v>
      </c>
      <c r="V5" s="213" t="s">
        <v>105</v>
      </c>
      <c r="W5" s="172" t="str">
        <f t="shared" ref="W5:W7" si="3">IF(T5=100%,IF(T5&gt;=100%,"CUMPLIDA","PENDIENTE"),IF(T5&lt;10%,"INCUMPLIDA","PENDIENTE"))</f>
        <v>PENDIENTE</v>
      </c>
      <c r="X5" s="183" t="s">
        <v>98</v>
      </c>
      <c r="Y5" s="195" t="str">
        <f t="shared" ref="Y5:Y7" si="4">IF(X5="CUMPLIDA","CERRADO","ABIERTO")</f>
        <v>ABIERTO</v>
      </c>
      <c r="Z5" s="170" t="s">
        <v>99</v>
      </c>
      <c r="AA5" s="200" t="s">
        <v>100</v>
      </c>
    </row>
    <row r="6" spans="1:27" ht="292.5" customHeight="1" x14ac:dyDescent="0.25">
      <c r="B6" s="184" t="s">
        <v>88</v>
      </c>
      <c r="C6" s="235"/>
      <c r="D6" s="185" t="s">
        <v>90</v>
      </c>
      <c r="E6" s="197">
        <v>3</v>
      </c>
      <c r="F6" s="198" t="s">
        <v>106</v>
      </c>
      <c r="G6" s="148"/>
      <c r="H6" s="187" t="s">
        <v>107</v>
      </c>
      <c r="I6" s="215" t="s">
        <v>108</v>
      </c>
      <c r="J6" s="190">
        <v>2</v>
      </c>
      <c r="K6" s="148"/>
      <c r="L6" s="191" t="s">
        <v>94</v>
      </c>
      <c r="M6" s="170">
        <v>1</v>
      </c>
      <c r="N6" s="192">
        <v>44767</v>
      </c>
      <c r="O6" s="192">
        <v>45132</v>
      </c>
      <c r="P6" s="193" t="s">
        <v>95</v>
      </c>
      <c r="Q6" s="216" t="s">
        <v>109</v>
      </c>
      <c r="R6" s="194">
        <v>2</v>
      </c>
      <c r="S6" s="168">
        <f t="shared" ref="S6:S7" si="5">(IF(R6="","",IF(OR($J6=0,$J6="",P6=""),"",R6/$J6)))</f>
        <v>1</v>
      </c>
      <c r="T6" s="168">
        <f t="shared" ref="T6:T7" si="6">(IF(OR($M6="",S6=""),"",IF(OR($M6=0,S6=0),0,IF((S6*100%)/$M6&gt;100%,100%,(S6*100%)/$M6))))</f>
        <v>1</v>
      </c>
      <c r="U6" s="169" t="str">
        <f t="shared" ref="U6:U7" si="7">IF(R6="","",IF(T6&lt;100%, IF(T6&lt;100%, "ALERTA","EN TERMINO"), IF(T6=100%, "OK", "EN TERMINO")))</f>
        <v>OK</v>
      </c>
      <c r="V6" s="217" t="s">
        <v>110</v>
      </c>
      <c r="W6" s="172" t="str">
        <f t="shared" si="3"/>
        <v>CUMPLIDA</v>
      </c>
      <c r="X6" s="183" t="s">
        <v>98</v>
      </c>
      <c r="Y6" s="195" t="str">
        <f t="shared" si="4"/>
        <v>ABIERTO</v>
      </c>
      <c r="Z6" s="170" t="s">
        <v>99</v>
      </c>
      <c r="AA6" s="200" t="s">
        <v>100</v>
      </c>
    </row>
    <row r="7" spans="1:27" ht="408.75" customHeight="1" x14ac:dyDescent="0.25">
      <c r="B7" s="184" t="s">
        <v>88</v>
      </c>
      <c r="C7" s="235"/>
      <c r="D7" s="185" t="s">
        <v>90</v>
      </c>
      <c r="E7" s="186">
        <v>3</v>
      </c>
      <c r="F7" s="198" t="s">
        <v>106</v>
      </c>
      <c r="G7" s="148"/>
      <c r="H7" s="187" t="s">
        <v>111</v>
      </c>
      <c r="I7" s="196" t="s">
        <v>112</v>
      </c>
      <c r="J7" s="199">
        <v>3</v>
      </c>
      <c r="K7" s="148"/>
      <c r="L7" s="191" t="s">
        <v>113</v>
      </c>
      <c r="M7" s="170">
        <v>1</v>
      </c>
      <c r="N7" s="192">
        <v>44767</v>
      </c>
      <c r="O7" s="192">
        <v>45132</v>
      </c>
      <c r="P7" s="193" t="s">
        <v>95</v>
      </c>
      <c r="Q7" s="218" t="s">
        <v>114</v>
      </c>
      <c r="R7" s="194">
        <v>0.5</v>
      </c>
      <c r="S7" s="168">
        <f t="shared" si="5"/>
        <v>0.16666666666666666</v>
      </c>
      <c r="T7" s="168">
        <f t="shared" si="6"/>
        <v>0.16666666666666666</v>
      </c>
      <c r="U7" s="169" t="str">
        <f t="shared" si="7"/>
        <v>ALERTA</v>
      </c>
      <c r="V7" s="182" t="s">
        <v>115</v>
      </c>
      <c r="W7" s="172" t="str">
        <f t="shared" si="3"/>
        <v>PENDIENTE</v>
      </c>
      <c r="X7" s="183" t="s">
        <v>98</v>
      </c>
      <c r="Y7" s="195" t="str">
        <f t="shared" si="4"/>
        <v>ABIERTO</v>
      </c>
      <c r="Z7" s="170" t="s">
        <v>99</v>
      </c>
      <c r="AA7" s="200" t="s">
        <v>100</v>
      </c>
    </row>
  </sheetData>
  <mergeCells count="21">
    <mergeCell ref="C4:C7"/>
    <mergeCell ref="P2:X2"/>
    <mergeCell ref="Y1:AA2"/>
    <mergeCell ref="P1:X1"/>
    <mergeCell ref="A2:A3"/>
    <mergeCell ref="B2:B3"/>
    <mergeCell ref="C2:C3"/>
    <mergeCell ref="K2:K3"/>
    <mergeCell ref="L2:L3"/>
    <mergeCell ref="M2:M3"/>
    <mergeCell ref="N2:N3"/>
    <mergeCell ref="O2:O3"/>
    <mergeCell ref="B1:F1"/>
    <mergeCell ref="H2:H3"/>
    <mergeCell ref="G1:O1"/>
    <mergeCell ref="I2:I3"/>
    <mergeCell ref="D2:D3"/>
    <mergeCell ref="E2:E3"/>
    <mergeCell ref="F2:F3"/>
    <mergeCell ref="G2:G3"/>
    <mergeCell ref="J2:J3"/>
  </mergeCells>
  <conditionalFormatting sqref="P4:P7">
    <cfRule type="containsText" dxfId="117" priority="23" operator="containsText" text="cerrada">
      <formula>NOT(ISERROR(SEARCH("cerrada",P4)))</formula>
    </cfRule>
    <cfRule type="containsText" dxfId="116" priority="24" operator="containsText" text="cerrado">
      <formula>NOT(ISERROR(SEARCH("cerrado",P4)))</formula>
    </cfRule>
    <cfRule type="containsText" dxfId="115" priority="25" operator="containsText" text="Abierto">
      <formula>NOT(ISERROR(SEARCH("Abierto",P4)))</formula>
    </cfRule>
  </conditionalFormatting>
  <conditionalFormatting sqref="U4:U7">
    <cfRule type="containsText" dxfId="114" priority="7" stopIfTrue="1" operator="containsText" text="EN TERMINO">
      <formula>NOT(ISERROR(SEARCH("EN TERMINO",U4)))</formula>
    </cfRule>
    <cfRule type="containsText" priority="8" operator="containsText" text="AMARILLO">
      <formula>NOT(ISERROR(SEARCH("AMARILLO",U4)))</formula>
    </cfRule>
    <cfRule type="containsText" dxfId="113" priority="9" stopIfTrue="1" operator="containsText" text="ALERTA">
      <formula>NOT(ISERROR(SEARCH("ALERTA",U4)))</formula>
    </cfRule>
    <cfRule type="containsText" dxfId="112" priority="10" stopIfTrue="1" operator="containsText" text="OK">
      <formula>NOT(ISERROR(SEARCH("OK",U4)))</formula>
    </cfRule>
    <cfRule type="dataBar" priority="11">
      <dataBar>
        <cfvo type="min"/>
        <cfvo type="max"/>
        <color rgb="FF638EC6"/>
      </dataBar>
    </cfRule>
  </conditionalFormatting>
  <conditionalFormatting sqref="W4:W7">
    <cfRule type="containsText" dxfId="111" priority="1" stopIfTrue="1" operator="containsText" text="PENDIENTE">
      <formula>NOT(ISERROR(SEARCH("PENDIENTE",W4)))</formula>
    </cfRule>
    <cfRule type="containsText" dxfId="110" priority="2" stopIfTrue="1" operator="containsText" text="INCUMPLIDA">
      <formula>NOT(ISERROR(SEARCH("INCUMPLIDA",W4)))</formula>
    </cfRule>
    <cfRule type="containsText" dxfId="109" priority="3" stopIfTrue="1" operator="containsText" text="CUMPLIDA">
      <formula>NOT(ISERROR(SEARCH("CUMPLIDA",W4)))</formula>
    </cfRule>
  </conditionalFormatting>
  <conditionalFormatting sqref="Y4:Y7">
    <cfRule type="containsText" dxfId="108" priority="12" operator="containsText" text="cerrada">
      <formula>NOT(ISERROR(SEARCH("cerrada",Y4)))</formula>
    </cfRule>
    <cfRule type="containsText" dxfId="107" priority="13" operator="containsText" text="cerrado">
      <formula>NOT(ISERROR(SEARCH("cerrado",Y4)))</formula>
    </cfRule>
    <cfRule type="containsText" dxfId="106" priority="14" operator="containsText" text="Abierto">
      <formula>NOT(ISERROR(SEARCH("Abierto",Y4)))</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259"/>
      <c r="B1" s="259"/>
      <c r="C1" s="259"/>
      <c r="D1" s="259"/>
      <c r="E1" s="259"/>
      <c r="F1" s="259"/>
      <c r="G1" s="259"/>
      <c r="H1" s="258" t="s">
        <v>116</v>
      </c>
      <c r="I1" s="258"/>
      <c r="J1" s="258"/>
      <c r="K1" s="258"/>
      <c r="L1" s="258"/>
      <c r="M1" s="258"/>
      <c r="N1" s="258"/>
      <c r="O1" s="258"/>
      <c r="P1" s="258"/>
      <c r="Q1" s="258"/>
      <c r="R1" s="258"/>
      <c r="S1" s="46"/>
      <c r="T1" s="260" t="s">
        <v>117</v>
      </c>
      <c r="U1" s="260"/>
      <c r="V1" s="260"/>
      <c r="W1" s="260"/>
      <c r="X1" s="260"/>
      <c r="Y1" s="260"/>
      <c r="Z1" s="260"/>
      <c r="AA1" s="260"/>
      <c r="AB1" s="260"/>
      <c r="AC1" s="261" t="s">
        <v>118</v>
      </c>
      <c r="AD1" s="261"/>
      <c r="AE1" s="261"/>
      <c r="AF1" s="261"/>
      <c r="AG1" s="261"/>
      <c r="AH1" s="261"/>
      <c r="AI1" s="261"/>
      <c r="AJ1" s="261"/>
      <c r="AK1" s="51"/>
      <c r="AL1" s="262" t="s">
        <v>119</v>
      </c>
      <c r="AM1" s="262"/>
      <c r="AN1" s="262"/>
      <c r="AO1" s="262"/>
      <c r="AP1" s="262"/>
      <c r="AQ1" s="262"/>
      <c r="AR1" s="262"/>
      <c r="AS1" s="262"/>
      <c r="AT1" s="52"/>
      <c r="AU1" s="254" t="s">
        <v>120</v>
      </c>
      <c r="AV1" s="254"/>
      <c r="AW1" s="254"/>
      <c r="AX1" s="254"/>
      <c r="AY1" s="254"/>
      <c r="AZ1" s="254"/>
      <c r="BA1" s="254"/>
      <c r="BB1" s="254"/>
      <c r="BC1" s="53"/>
      <c r="BD1" s="256" t="s">
        <v>73</v>
      </c>
      <c r="BE1" s="256"/>
      <c r="BF1" s="256"/>
      <c r="BG1" s="256"/>
      <c r="BH1" s="256"/>
      <c r="BI1" s="30"/>
      <c r="BJ1" s="30"/>
      <c r="BK1" s="30"/>
    </row>
    <row r="2" spans="1:63" ht="39.950000000000003" customHeight="1" x14ac:dyDescent="0.25">
      <c r="A2" s="257" t="s">
        <v>121</v>
      </c>
      <c r="B2" s="257" t="s">
        <v>8</v>
      </c>
      <c r="C2" s="257" t="s">
        <v>10</v>
      </c>
      <c r="D2" s="257" t="s">
        <v>122</v>
      </c>
      <c r="E2" s="257" t="s">
        <v>123</v>
      </c>
      <c r="F2" s="257" t="s">
        <v>12</v>
      </c>
      <c r="G2" s="257" t="s">
        <v>16</v>
      </c>
      <c r="H2" s="255" t="s">
        <v>74</v>
      </c>
      <c r="I2" s="258" t="s">
        <v>124</v>
      </c>
      <c r="J2" s="258"/>
      <c r="K2" s="258"/>
      <c r="L2" s="255" t="s">
        <v>75</v>
      </c>
      <c r="M2" s="255" t="s">
        <v>125</v>
      </c>
      <c r="N2" s="255" t="s">
        <v>126</v>
      </c>
      <c r="O2" s="255" t="s">
        <v>31</v>
      </c>
      <c r="P2" s="255" t="s">
        <v>127</v>
      </c>
      <c r="Q2" s="255" t="s">
        <v>128</v>
      </c>
      <c r="R2" s="255" t="s">
        <v>129</v>
      </c>
      <c r="S2" s="44"/>
      <c r="T2" s="264" t="s">
        <v>130</v>
      </c>
      <c r="U2" s="264" t="s">
        <v>131</v>
      </c>
      <c r="V2" s="264" t="s">
        <v>132</v>
      </c>
      <c r="W2" s="264" t="s">
        <v>133</v>
      </c>
      <c r="X2" s="264" t="s">
        <v>134</v>
      </c>
      <c r="Y2" s="264" t="s">
        <v>135</v>
      </c>
      <c r="Z2" s="264" t="s">
        <v>136</v>
      </c>
      <c r="AA2" s="264" t="s">
        <v>137</v>
      </c>
      <c r="AB2" s="45"/>
      <c r="AC2" s="263" t="s">
        <v>138</v>
      </c>
      <c r="AD2" s="263" t="s">
        <v>139</v>
      </c>
      <c r="AE2" s="263" t="s">
        <v>140</v>
      </c>
      <c r="AF2" s="263" t="s">
        <v>141</v>
      </c>
      <c r="AG2" s="263" t="s">
        <v>142</v>
      </c>
      <c r="AH2" s="263" t="s">
        <v>143</v>
      </c>
      <c r="AI2" s="263" t="s">
        <v>144</v>
      </c>
      <c r="AJ2" s="263" t="s">
        <v>145</v>
      </c>
      <c r="AK2" s="43"/>
      <c r="AL2" s="265" t="s">
        <v>79</v>
      </c>
      <c r="AM2" s="265" t="s">
        <v>146</v>
      </c>
      <c r="AN2" s="265" t="s">
        <v>81</v>
      </c>
      <c r="AO2" s="265" t="s">
        <v>82</v>
      </c>
      <c r="AP2" s="265" t="s">
        <v>147</v>
      </c>
      <c r="AQ2" s="265" t="s">
        <v>84</v>
      </c>
      <c r="AR2" s="265" t="s">
        <v>85</v>
      </c>
      <c r="AS2" s="265" t="s">
        <v>87</v>
      </c>
      <c r="AT2" s="48"/>
      <c r="AU2" s="267" t="s">
        <v>79</v>
      </c>
      <c r="AV2" s="47"/>
      <c r="AW2" s="267" t="s">
        <v>146</v>
      </c>
      <c r="AX2" s="267" t="s">
        <v>81</v>
      </c>
      <c r="AY2" s="267" t="s">
        <v>82</v>
      </c>
      <c r="AZ2" s="267" t="s">
        <v>83</v>
      </c>
      <c r="BA2" s="267" t="s">
        <v>84</v>
      </c>
      <c r="BB2" s="267" t="s">
        <v>85</v>
      </c>
      <c r="BC2" s="267" t="s">
        <v>148</v>
      </c>
      <c r="BD2" s="266" t="s">
        <v>53</v>
      </c>
      <c r="BE2" s="266" t="s">
        <v>149</v>
      </c>
      <c r="BF2" s="266" t="s">
        <v>150</v>
      </c>
      <c r="BG2" s="266" t="s">
        <v>151</v>
      </c>
      <c r="BH2" s="268" t="s">
        <v>152</v>
      </c>
      <c r="BI2" s="266" t="s">
        <v>150</v>
      </c>
      <c r="BJ2" s="266" t="s">
        <v>151</v>
      </c>
      <c r="BK2" s="268" t="s">
        <v>152</v>
      </c>
    </row>
    <row r="3" spans="1:63" ht="39.950000000000003" customHeight="1" x14ac:dyDescent="0.25">
      <c r="A3" s="257"/>
      <c r="B3" s="257"/>
      <c r="C3" s="257"/>
      <c r="D3" s="257"/>
      <c r="E3" s="257"/>
      <c r="F3" s="257"/>
      <c r="G3" s="257"/>
      <c r="H3" s="255"/>
      <c r="I3" s="34" t="s">
        <v>153</v>
      </c>
      <c r="J3" s="44" t="s">
        <v>23</v>
      </c>
      <c r="K3" s="44" t="s">
        <v>25</v>
      </c>
      <c r="L3" s="255"/>
      <c r="M3" s="255"/>
      <c r="N3" s="255"/>
      <c r="O3" s="255"/>
      <c r="P3" s="255"/>
      <c r="Q3" s="255"/>
      <c r="R3" s="255"/>
      <c r="S3" s="44" t="s">
        <v>154</v>
      </c>
      <c r="T3" s="264"/>
      <c r="U3" s="264"/>
      <c r="V3" s="264"/>
      <c r="W3" s="264"/>
      <c r="X3" s="264"/>
      <c r="Y3" s="264"/>
      <c r="Z3" s="264"/>
      <c r="AA3" s="264"/>
      <c r="AB3" s="45" t="s">
        <v>53</v>
      </c>
      <c r="AC3" s="263"/>
      <c r="AD3" s="263"/>
      <c r="AE3" s="263"/>
      <c r="AF3" s="263"/>
      <c r="AG3" s="263"/>
      <c r="AH3" s="263"/>
      <c r="AI3" s="263"/>
      <c r="AJ3" s="263"/>
      <c r="AK3" s="43" t="s">
        <v>53</v>
      </c>
      <c r="AL3" s="265"/>
      <c r="AM3" s="265"/>
      <c r="AN3" s="265"/>
      <c r="AO3" s="265"/>
      <c r="AP3" s="265"/>
      <c r="AQ3" s="265"/>
      <c r="AR3" s="265"/>
      <c r="AS3" s="265"/>
      <c r="AT3" s="48" t="s">
        <v>53</v>
      </c>
      <c r="AU3" s="267"/>
      <c r="AV3" s="47" t="s">
        <v>155</v>
      </c>
      <c r="AW3" s="267"/>
      <c r="AX3" s="267"/>
      <c r="AY3" s="267"/>
      <c r="AZ3" s="267"/>
      <c r="BA3" s="267"/>
      <c r="BB3" s="267"/>
      <c r="BC3" s="267"/>
      <c r="BD3" s="266"/>
      <c r="BE3" s="266"/>
      <c r="BF3" s="266"/>
      <c r="BG3" s="266"/>
      <c r="BH3" s="268"/>
      <c r="BI3" s="266"/>
      <c r="BJ3" s="266"/>
      <c r="BK3" s="268"/>
    </row>
    <row r="4" spans="1:63" ht="39.950000000000003" customHeight="1" x14ac:dyDescent="0.25">
      <c r="A4" s="1" t="s">
        <v>156</v>
      </c>
      <c r="B4" s="1" t="s">
        <v>157</v>
      </c>
      <c r="C4" s="1" t="s">
        <v>158</v>
      </c>
      <c r="D4" s="1" t="s">
        <v>156</v>
      </c>
      <c r="E4" s="1" t="s">
        <v>159</v>
      </c>
      <c r="F4" s="1" t="s">
        <v>157</v>
      </c>
      <c r="G4" s="1" t="s">
        <v>160</v>
      </c>
      <c r="H4" s="2" t="s">
        <v>161</v>
      </c>
      <c r="I4" s="35" t="s">
        <v>162</v>
      </c>
      <c r="J4" s="2"/>
      <c r="K4" s="2" t="s">
        <v>163</v>
      </c>
      <c r="L4" s="2" t="s">
        <v>157</v>
      </c>
      <c r="M4" s="2" t="s">
        <v>157</v>
      </c>
      <c r="N4" s="2" t="s">
        <v>164</v>
      </c>
      <c r="O4" s="2" t="s">
        <v>157</v>
      </c>
      <c r="P4" s="2" t="s">
        <v>165</v>
      </c>
      <c r="Q4" s="2" t="s">
        <v>156</v>
      </c>
      <c r="R4" s="2" t="s">
        <v>156</v>
      </c>
      <c r="S4" s="2" t="s">
        <v>156</v>
      </c>
      <c r="T4" s="26" t="s">
        <v>156</v>
      </c>
      <c r="U4" s="26" t="s">
        <v>166</v>
      </c>
      <c r="V4" s="26" t="s">
        <v>167</v>
      </c>
      <c r="W4" s="26" t="s">
        <v>168</v>
      </c>
      <c r="X4" s="26" t="s">
        <v>168</v>
      </c>
      <c r="Y4" s="26" t="s">
        <v>164</v>
      </c>
      <c r="Z4" s="26" t="s">
        <v>169</v>
      </c>
      <c r="AA4" s="26" t="s">
        <v>157</v>
      </c>
      <c r="AB4" s="26" t="s">
        <v>170</v>
      </c>
      <c r="AC4" s="27" t="s">
        <v>156</v>
      </c>
      <c r="AD4" s="27" t="s">
        <v>166</v>
      </c>
      <c r="AE4" s="27" t="s">
        <v>167</v>
      </c>
      <c r="AF4" s="27" t="s">
        <v>168</v>
      </c>
      <c r="AG4" s="27" t="s">
        <v>168</v>
      </c>
      <c r="AH4" s="27" t="s">
        <v>164</v>
      </c>
      <c r="AI4" s="27" t="s">
        <v>169</v>
      </c>
      <c r="AJ4" s="27" t="s">
        <v>157</v>
      </c>
      <c r="AK4" s="27"/>
      <c r="AL4" s="28" t="s">
        <v>156</v>
      </c>
      <c r="AM4" s="28" t="s">
        <v>166</v>
      </c>
      <c r="AN4" s="28" t="s">
        <v>167</v>
      </c>
      <c r="AO4" s="28" t="s">
        <v>168</v>
      </c>
      <c r="AP4" s="28" t="s">
        <v>168</v>
      </c>
      <c r="AQ4" s="28" t="s">
        <v>164</v>
      </c>
      <c r="AR4" s="28" t="s">
        <v>169</v>
      </c>
      <c r="AS4" s="28" t="s">
        <v>157</v>
      </c>
      <c r="AT4" s="28"/>
      <c r="AU4" s="29" t="s">
        <v>156</v>
      </c>
      <c r="AV4" s="29"/>
      <c r="AW4" s="29" t="s">
        <v>166</v>
      </c>
      <c r="AX4" s="29" t="s">
        <v>167</v>
      </c>
      <c r="AY4" s="29" t="s">
        <v>168</v>
      </c>
      <c r="AZ4" s="29" t="s">
        <v>168</v>
      </c>
      <c r="BA4" s="29" t="s">
        <v>164</v>
      </c>
      <c r="BB4" s="29" t="s">
        <v>169</v>
      </c>
      <c r="BC4" s="29"/>
      <c r="BD4" s="50" t="s">
        <v>170</v>
      </c>
      <c r="BE4" s="50"/>
      <c r="BF4" s="50" t="s">
        <v>170</v>
      </c>
      <c r="BG4" s="50" t="s">
        <v>157</v>
      </c>
      <c r="BH4" s="268"/>
      <c r="BI4" s="50" t="s">
        <v>170</v>
      </c>
      <c r="BJ4" s="50" t="s">
        <v>157</v>
      </c>
      <c r="BK4" s="268"/>
    </row>
    <row r="5" spans="1:63" ht="39.950000000000003" customHeight="1" x14ac:dyDescent="0.25">
      <c r="A5" s="58"/>
      <c r="B5" s="49" t="s">
        <v>171</v>
      </c>
      <c r="C5" s="269" t="s">
        <v>172</v>
      </c>
      <c r="D5" s="123">
        <v>44677</v>
      </c>
      <c r="E5" s="104" t="s">
        <v>173</v>
      </c>
      <c r="F5" s="124" t="s">
        <v>174</v>
      </c>
      <c r="G5" s="124" t="s">
        <v>175</v>
      </c>
      <c r="H5" s="54" t="s">
        <v>176</v>
      </c>
      <c r="I5" s="54" t="s">
        <v>177</v>
      </c>
      <c r="J5" s="54" t="s">
        <v>178</v>
      </c>
      <c r="K5" s="40">
        <v>1</v>
      </c>
      <c r="L5" s="40" t="s">
        <v>179</v>
      </c>
      <c r="M5" s="54" t="s">
        <v>180</v>
      </c>
      <c r="N5" s="54" t="s">
        <v>181</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171</v>
      </c>
      <c r="C6" s="270"/>
      <c r="D6" s="123">
        <v>44677</v>
      </c>
      <c r="E6" s="104" t="s">
        <v>173</v>
      </c>
      <c r="F6" s="124" t="s">
        <v>174</v>
      </c>
      <c r="G6" s="125" t="s">
        <v>182</v>
      </c>
      <c r="H6" s="54" t="s">
        <v>183</v>
      </c>
      <c r="I6" s="54" t="s">
        <v>184</v>
      </c>
      <c r="J6" s="54" t="s">
        <v>185</v>
      </c>
      <c r="K6" s="40">
        <v>1</v>
      </c>
      <c r="L6" s="40" t="s">
        <v>179</v>
      </c>
      <c r="M6" s="54" t="s">
        <v>180</v>
      </c>
      <c r="N6" s="54" t="s">
        <v>181</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171</v>
      </c>
      <c r="C7" s="270"/>
      <c r="D7" s="123">
        <v>44677</v>
      </c>
      <c r="E7" s="104" t="s">
        <v>173</v>
      </c>
      <c r="F7" s="124" t="s">
        <v>186</v>
      </c>
      <c r="G7" s="125" t="s">
        <v>187</v>
      </c>
      <c r="H7" s="54" t="s">
        <v>188</v>
      </c>
      <c r="I7" s="54" t="s">
        <v>189</v>
      </c>
      <c r="J7" s="54" t="s">
        <v>190</v>
      </c>
      <c r="K7" s="40">
        <v>1</v>
      </c>
      <c r="L7" s="40" t="s">
        <v>179</v>
      </c>
      <c r="M7" s="54" t="s">
        <v>180</v>
      </c>
      <c r="N7" s="54" t="s">
        <v>181</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171</v>
      </c>
      <c r="C8" s="270"/>
      <c r="D8" s="123">
        <v>44677</v>
      </c>
      <c r="E8" s="104" t="s">
        <v>173</v>
      </c>
      <c r="F8" s="125" t="s">
        <v>191</v>
      </c>
      <c r="G8" s="125" t="s">
        <v>192</v>
      </c>
      <c r="H8" s="126" t="s">
        <v>193</v>
      </c>
      <c r="I8" s="54" t="s">
        <v>194</v>
      </c>
      <c r="J8" s="126" t="s">
        <v>195</v>
      </c>
      <c r="K8" s="40">
        <v>2</v>
      </c>
      <c r="L8" s="127" t="s">
        <v>196</v>
      </c>
      <c r="M8" s="126" t="s">
        <v>180</v>
      </c>
      <c r="N8" s="126" t="s">
        <v>181</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171</v>
      </c>
      <c r="C9" s="270"/>
      <c r="D9" s="123">
        <v>44677</v>
      </c>
      <c r="E9" s="104" t="s">
        <v>173</v>
      </c>
      <c r="F9" s="125" t="s">
        <v>191</v>
      </c>
      <c r="G9" s="125" t="s">
        <v>197</v>
      </c>
      <c r="H9" s="126" t="s">
        <v>198</v>
      </c>
      <c r="I9" s="126" t="s">
        <v>199</v>
      </c>
      <c r="J9" s="54" t="s">
        <v>190</v>
      </c>
      <c r="K9" s="40">
        <v>1</v>
      </c>
      <c r="L9" s="40" t="s">
        <v>196</v>
      </c>
      <c r="M9" s="54" t="s">
        <v>180</v>
      </c>
      <c r="N9" s="54" t="s">
        <v>181</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171</v>
      </c>
      <c r="C10" s="270"/>
      <c r="D10" s="123">
        <v>44677</v>
      </c>
      <c r="E10" s="104" t="s">
        <v>173</v>
      </c>
      <c r="F10" s="125" t="s">
        <v>191</v>
      </c>
      <c r="G10" s="125" t="s">
        <v>200</v>
      </c>
      <c r="H10" s="126" t="s">
        <v>201</v>
      </c>
      <c r="I10" s="126" t="s">
        <v>202</v>
      </c>
      <c r="J10" s="126" t="s">
        <v>203</v>
      </c>
      <c r="K10" s="54">
        <v>3</v>
      </c>
      <c r="L10" s="126" t="s">
        <v>179</v>
      </c>
      <c r="M10" s="126" t="s">
        <v>180</v>
      </c>
      <c r="N10" s="126" t="s">
        <v>181</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171</v>
      </c>
      <c r="C11" s="270"/>
      <c r="D11" s="123">
        <v>44677</v>
      </c>
      <c r="E11" s="104" t="s">
        <v>173</v>
      </c>
      <c r="F11" s="272" t="s">
        <v>191</v>
      </c>
      <c r="G11" s="273" t="s">
        <v>204</v>
      </c>
      <c r="H11" s="54" t="s">
        <v>205</v>
      </c>
      <c r="I11" s="54" t="s">
        <v>206</v>
      </c>
      <c r="J11" s="54" t="s">
        <v>207</v>
      </c>
      <c r="K11" s="40">
        <v>2</v>
      </c>
      <c r="L11" s="40" t="s">
        <v>196</v>
      </c>
      <c r="M11" s="54" t="s">
        <v>180</v>
      </c>
      <c r="N11" s="54" t="s">
        <v>181</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171</v>
      </c>
      <c r="C12" s="270"/>
      <c r="D12" s="123">
        <v>44677</v>
      </c>
      <c r="E12" s="104" t="s">
        <v>173</v>
      </c>
      <c r="F12" s="272"/>
      <c r="G12" s="273"/>
      <c r="H12" s="126" t="s">
        <v>208</v>
      </c>
      <c r="I12" s="54" t="s">
        <v>209</v>
      </c>
      <c r="J12" s="54" t="s">
        <v>190</v>
      </c>
      <c r="K12" s="40">
        <v>1</v>
      </c>
      <c r="L12" s="40" t="s">
        <v>196</v>
      </c>
      <c r="M12" s="54" t="s">
        <v>180</v>
      </c>
      <c r="N12" s="54" t="s">
        <v>181</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171</v>
      </c>
      <c r="C13" s="270"/>
      <c r="D13" s="123">
        <v>44677</v>
      </c>
      <c r="E13" s="104" t="s">
        <v>173</v>
      </c>
      <c r="F13" s="274" t="s">
        <v>210</v>
      </c>
      <c r="G13" s="273" t="s">
        <v>211</v>
      </c>
      <c r="H13" s="54" t="s">
        <v>212</v>
      </c>
      <c r="I13" s="54" t="s">
        <v>213</v>
      </c>
      <c r="J13" s="54" t="s">
        <v>214</v>
      </c>
      <c r="K13" s="40">
        <v>2</v>
      </c>
      <c r="L13" s="40" t="s">
        <v>196</v>
      </c>
      <c r="M13" s="54" t="s">
        <v>180</v>
      </c>
      <c r="N13" s="54" t="s">
        <v>181</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171</v>
      </c>
      <c r="C14" s="270"/>
      <c r="D14" s="123">
        <v>44677</v>
      </c>
      <c r="E14" s="104" t="s">
        <v>173</v>
      </c>
      <c r="F14" s="274"/>
      <c r="G14" s="273"/>
      <c r="H14" s="54" t="s">
        <v>215</v>
      </c>
      <c r="I14" s="54" t="s">
        <v>216</v>
      </c>
      <c r="J14" s="54" t="s">
        <v>217</v>
      </c>
      <c r="K14" s="40">
        <v>1</v>
      </c>
      <c r="L14" s="40" t="s">
        <v>196</v>
      </c>
      <c r="M14" s="54" t="s">
        <v>180</v>
      </c>
      <c r="N14" s="54" t="s">
        <v>181</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171</v>
      </c>
      <c r="C15" s="270"/>
      <c r="D15" s="123">
        <v>44677</v>
      </c>
      <c r="E15" s="104" t="s">
        <v>173</v>
      </c>
      <c r="F15" s="273" t="s">
        <v>218</v>
      </c>
      <c r="G15" s="273" t="s">
        <v>219</v>
      </c>
      <c r="H15" s="54" t="s">
        <v>220</v>
      </c>
      <c r="I15" s="54" t="s">
        <v>221</v>
      </c>
      <c r="J15" s="54" t="s">
        <v>222</v>
      </c>
      <c r="K15" s="40">
        <v>3</v>
      </c>
      <c r="L15" s="40" t="s">
        <v>196</v>
      </c>
      <c r="M15" s="54" t="s">
        <v>180</v>
      </c>
      <c r="N15" s="54" t="s">
        <v>181</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171</v>
      </c>
      <c r="C16" s="271"/>
      <c r="D16" s="123">
        <v>44677</v>
      </c>
      <c r="E16" s="104" t="s">
        <v>173</v>
      </c>
      <c r="F16" s="273"/>
      <c r="G16" s="273"/>
      <c r="H16" s="54" t="s">
        <v>223</v>
      </c>
      <c r="I16" s="54" t="s">
        <v>224</v>
      </c>
      <c r="J16" s="54" t="s">
        <v>225</v>
      </c>
      <c r="K16" s="40">
        <v>1</v>
      </c>
      <c r="L16" s="40" t="s">
        <v>196</v>
      </c>
      <c r="M16" s="54" t="s">
        <v>180</v>
      </c>
      <c r="N16" s="54" t="s">
        <v>181</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259"/>
      <c r="B1" s="259"/>
      <c r="C1" s="259"/>
      <c r="D1" s="259"/>
      <c r="E1" s="259"/>
      <c r="F1" s="259"/>
      <c r="G1" s="259"/>
      <c r="H1" s="259"/>
      <c r="I1" s="258" t="s">
        <v>116</v>
      </c>
      <c r="J1" s="258"/>
      <c r="K1" s="258"/>
      <c r="L1" s="258"/>
      <c r="M1" s="258"/>
      <c r="N1" s="258"/>
      <c r="O1" s="258"/>
      <c r="P1" s="258"/>
      <c r="Q1" s="258"/>
      <c r="R1" s="258"/>
      <c r="S1" s="258"/>
      <c r="T1" s="46"/>
      <c r="U1" s="260" t="s">
        <v>117</v>
      </c>
      <c r="V1" s="260"/>
      <c r="W1" s="260"/>
      <c r="X1" s="260"/>
      <c r="Y1" s="260"/>
      <c r="Z1" s="260"/>
      <c r="AA1" s="260"/>
      <c r="AB1" s="260"/>
      <c r="AC1" s="260"/>
      <c r="AD1" s="261" t="s">
        <v>118</v>
      </c>
      <c r="AE1" s="261"/>
      <c r="AF1" s="261"/>
      <c r="AG1" s="261"/>
      <c r="AH1" s="261"/>
      <c r="AI1" s="261"/>
      <c r="AJ1" s="261"/>
      <c r="AK1" s="261"/>
      <c r="AL1" s="51"/>
      <c r="AM1" s="262" t="s">
        <v>119</v>
      </c>
      <c r="AN1" s="262"/>
      <c r="AO1" s="262"/>
      <c r="AP1" s="262"/>
      <c r="AQ1" s="262"/>
      <c r="AR1" s="262"/>
      <c r="AS1" s="262"/>
      <c r="AT1" s="262"/>
      <c r="AU1" s="52"/>
      <c r="AV1" s="254" t="s">
        <v>120</v>
      </c>
      <c r="AW1" s="254"/>
      <c r="AX1" s="254"/>
      <c r="AY1" s="254"/>
      <c r="AZ1" s="254"/>
      <c r="BA1" s="254"/>
      <c r="BB1" s="254"/>
      <c r="BC1" s="254"/>
      <c r="BD1" s="53"/>
      <c r="BE1" s="256" t="s">
        <v>73</v>
      </c>
      <c r="BF1" s="256"/>
      <c r="BG1" s="256"/>
      <c r="BH1" s="256"/>
      <c r="BI1" s="256"/>
    </row>
    <row r="2" spans="1:61" ht="39.950000000000003" customHeight="1" x14ac:dyDescent="0.25">
      <c r="A2" s="257" t="s">
        <v>121</v>
      </c>
      <c r="B2" s="257" t="s">
        <v>8</v>
      </c>
      <c r="C2" s="257" t="s">
        <v>10</v>
      </c>
      <c r="D2" s="257" t="s">
        <v>122</v>
      </c>
      <c r="E2" s="257" t="s">
        <v>123</v>
      </c>
      <c r="F2" s="257" t="s">
        <v>12</v>
      </c>
      <c r="G2" s="257" t="s">
        <v>14</v>
      </c>
      <c r="H2" s="257" t="s">
        <v>16</v>
      </c>
      <c r="I2" s="255" t="s">
        <v>74</v>
      </c>
      <c r="J2" s="258" t="s">
        <v>124</v>
      </c>
      <c r="K2" s="258"/>
      <c r="L2" s="258"/>
      <c r="M2" s="255" t="s">
        <v>75</v>
      </c>
      <c r="N2" s="255" t="s">
        <v>125</v>
      </c>
      <c r="O2" s="255" t="s">
        <v>126</v>
      </c>
      <c r="P2" s="255" t="s">
        <v>31</v>
      </c>
      <c r="Q2" s="255" t="s">
        <v>127</v>
      </c>
      <c r="R2" s="255" t="s">
        <v>128</v>
      </c>
      <c r="S2" s="255" t="s">
        <v>129</v>
      </c>
      <c r="T2" s="44"/>
      <c r="U2" s="264" t="s">
        <v>130</v>
      </c>
      <c r="V2" s="264" t="s">
        <v>131</v>
      </c>
      <c r="W2" s="264" t="s">
        <v>132</v>
      </c>
      <c r="X2" s="264" t="s">
        <v>133</v>
      </c>
      <c r="Y2" s="264" t="s">
        <v>134</v>
      </c>
      <c r="Z2" s="264" t="s">
        <v>135</v>
      </c>
      <c r="AA2" s="264" t="s">
        <v>136</v>
      </c>
      <c r="AB2" s="264" t="s">
        <v>137</v>
      </c>
      <c r="AC2" s="45"/>
      <c r="AD2" s="263" t="s">
        <v>138</v>
      </c>
      <c r="AE2" s="263" t="s">
        <v>226</v>
      </c>
      <c r="AF2" s="263" t="s">
        <v>140</v>
      </c>
      <c r="AG2" s="263" t="s">
        <v>141</v>
      </c>
      <c r="AH2" s="263" t="s">
        <v>142</v>
      </c>
      <c r="AI2" s="263" t="s">
        <v>143</v>
      </c>
      <c r="AJ2" s="263" t="s">
        <v>144</v>
      </c>
      <c r="AK2" s="263" t="s">
        <v>145</v>
      </c>
      <c r="AL2" s="43"/>
      <c r="AM2" s="265" t="s">
        <v>79</v>
      </c>
      <c r="AN2" s="265" t="s">
        <v>146</v>
      </c>
      <c r="AO2" s="265" t="s">
        <v>81</v>
      </c>
      <c r="AP2" s="265" t="s">
        <v>82</v>
      </c>
      <c r="AQ2" s="265" t="s">
        <v>147</v>
      </c>
      <c r="AR2" s="265" t="s">
        <v>84</v>
      </c>
      <c r="AS2" s="265" t="s">
        <v>85</v>
      </c>
      <c r="AT2" s="265" t="s">
        <v>87</v>
      </c>
      <c r="AU2" s="48"/>
      <c r="AV2" s="267" t="s">
        <v>79</v>
      </c>
      <c r="AW2" s="47"/>
      <c r="AX2" s="267" t="s">
        <v>146</v>
      </c>
      <c r="AY2" s="267" t="s">
        <v>81</v>
      </c>
      <c r="AZ2" s="267" t="s">
        <v>82</v>
      </c>
      <c r="BA2" s="267" t="s">
        <v>83</v>
      </c>
      <c r="BB2" s="267" t="s">
        <v>84</v>
      </c>
      <c r="BC2" s="267" t="s">
        <v>85</v>
      </c>
      <c r="BD2" s="267" t="s">
        <v>148</v>
      </c>
      <c r="BE2" s="266" t="s">
        <v>53</v>
      </c>
      <c r="BF2" s="266" t="s">
        <v>149</v>
      </c>
      <c r="BG2" s="266" t="s">
        <v>150</v>
      </c>
      <c r="BH2" s="266" t="s">
        <v>151</v>
      </c>
      <c r="BI2" s="268" t="s">
        <v>152</v>
      </c>
    </row>
    <row r="3" spans="1:61" ht="39.950000000000003" customHeight="1" x14ac:dyDescent="0.25">
      <c r="A3" s="257"/>
      <c r="B3" s="257"/>
      <c r="C3" s="257"/>
      <c r="D3" s="257"/>
      <c r="E3" s="257"/>
      <c r="F3" s="257"/>
      <c r="G3" s="257"/>
      <c r="H3" s="257"/>
      <c r="I3" s="255"/>
      <c r="J3" s="34" t="s">
        <v>153</v>
      </c>
      <c r="K3" s="44" t="s">
        <v>23</v>
      </c>
      <c r="L3" s="44" t="s">
        <v>25</v>
      </c>
      <c r="M3" s="255"/>
      <c r="N3" s="255"/>
      <c r="O3" s="255"/>
      <c r="P3" s="255"/>
      <c r="Q3" s="255"/>
      <c r="R3" s="255"/>
      <c r="S3" s="255"/>
      <c r="T3" s="44" t="s">
        <v>154</v>
      </c>
      <c r="U3" s="264"/>
      <c r="V3" s="264"/>
      <c r="W3" s="264"/>
      <c r="X3" s="264"/>
      <c r="Y3" s="264"/>
      <c r="Z3" s="264"/>
      <c r="AA3" s="264"/>
      <c r="AB3" s="264"/>
      <c r="AC3" s="45" t="s">
        <v>53</v>
      </c>
      <c r="AD3" s="263"/>
      <c r="AE3" s="263"/>
      <c r="AF3" s="263"/>
      <c r="AG3" s="263"/>
      <c r="AH3" s="263"/>
      <c r="AI3" s="263"/>
      <c r="AJ3" s="263"/>
      <c r="AK3" s="263"/>
      <c r="AL3" s="43" t="s">
        <v>53</v>
      </c>
      <c r="AM3" s="265"/>
      <c r="AN3" s="265"/>
      <c r="AO3" s="265"/>
      <c r="AP3" s="265"/>
      <c r="AQ3" s="265"/>
      <c r="AR3" s="265"/>
      <c r="AS3" s="265"/>
      <c r="AT3" s="265"/>
      <c r="AU3" s="48" t="s">
        <v>53</v>
      </c>
      <c r="AV3" s="267"/>
      <c r="AW3" s="47" t="s">
        <v>155</v>
      </c>
      <c r="AX3" s="267"/>
      <c r="AY3" s="267"/>
      <c r="AZ3" s="267"/>
      <c r="BA3" s="267"/>
      <c r="BB3" s="267"/>
      <c r="BC3" s="267"/>
      <c r="BD3" s="267"/>
      <c r="BE3" s="266"/>
      <c r="BF3" s="266"/>
      <c r="BG3" s="266"/>
      <c r="BH3" s="266"/>
      <c r="BI3" s="268"/>
    </row>
    <row r="4" spans="1:61" ht="39.950000000000003" customHeight="1" x14ac:dyDescent="0.25">
      <c r="A4" s="1" t="s">
        <v>156</v>
      </c>
      <c r="B4" s="1" t="s">
        <v>157</v>
      </c>
      <c r="C4" s="1" t="s">
        <v>158</v>
      </c>
      <c r="D4" s="1" t="s">
        <v>156</v>
      </c>
      <c r="E4" s="1" t="s">
        <v>159</v>
      </c>
      <c r="F4" s="1" t="s">
        <v>157</v>
      </c>
      <c r="G4" s="1"/>
      <c r="H4" s="1" t="s">
        <v>160</v>
      </c>
      <c r="I4" s="2" t="s">
        <v>161</v>
      </c>
      <c r="J4" s="35" t="s">
        <v>162</v>
      </c>
      <c r="K4" s="2"/>
      <c r="L4" s="2" t="s">
        <v>163</v>
      </c>
      <c r="M4" s="2" t="s">
        <v>157</v>
      </c>
      <c r="N4" s="2" t="s">
        <v>157</v>
      </c>
      <c r="O4" s="2" t="s">
        <v>164</v>
      </c>
      <c r="P4" s="2" t="s">
        <v>157</v>
      </c>
      <c r="Q4" s="2" t="s">
        <v>165</v>
      </c>
      <c r="R4" s="2" t="s">
        <v>156</v>
      </c>
      <c r="S4" s="2" t="s">
        <v>156</v>
      </c>
      <c r="T4" s="2" t="s">
        <v>156</v>
      </c>
      <c r="U4" s="26" t="s">
        <v>156</v>
      </c>
      <c r="V4" s="26" t="s">
        <v>166</v>
      </c>
      <c r="W4" s="26" t="s">
        <v>167</v>
      </c>
      <c r="X4" s="26" t="s">
        <v>168</v>
      </c>
      <c r="Y4" s="26" t="s">
        <v>168</v>
      </c>
      <c r="Z4" s="26" t="s">
        <v>164</v>
      </c>
      <c r="AA4" s="26" t="s">
        <v>169</v>
      </c>
      <c r="AB4" s="26" t="s">
        <v>157</v>
      </c>
      <c r="AC4" s="26" t="s">
        <v>170</v>
      </c>
      <c r="AD4" s="27" t="s">
        <v>156</v>
      </c>
      <c r="AE4" s="27"/>
      <c r="AF4" s="27" t="s">
        <v>227</v>
      </c>
      <c r="AG4" s="27" t="s">
        <v>168</v>
      </c>
      <c r="AH4" s="27" t="s">
        <v>168</v>
      </c>
      <c r="AI4" s="27" t="s">
        <v>164</v>
      </c>
      <c r="AJ4" s="27" t="s">
        <v>169</v>
      </c>
      <c r="AK4" s="27" t="s">
        <v>157</v>
      </c>
      <c r="AL4" s="27"/>
      <c r="AM4" s="28" t="s">
        <v>156</v>
      </c>
      <c r="AN4" s="28" t="s">
        <v>166</v>
      </c>
      <c r="AO4" s="28" t="s">
        <v>167</v>
      </c>
      <c r="AP4" s="28" t="s">
        <v>168</v>
      </c>
      <c r="AQ4" s="28" t="s">
        <v>168</v>
      </c>
      <c r="AR4" s="28" t="s">
        <v>164</v>
      </c>
      <c r="AS4" s="28" t="s">
        <v>169</v>
      </c>
      <c r="AT4" s="28" t="s">
        <v>157</v>
      </c>
      <c r="AU4" s="28"/>
      <c r="AV4" s="29" t="s">
        <v>156</v>
      </c>
      <c r="AW4" s="29"/>
      <c r="AX4" s="29" t="s">
        <v>166</v>
      </c>
      <c r="AY4" s="29" t="s">
        <v>167</v>
      </c>
      <c r="AZ4" s="29" t="s">
        <v>168</v>
      </c>
      <c r="BA4" s="29" t="s">
        <v>168</v>
      </c>
      <c r="BB4" s="29" t="s">
        <v>164</v>
      </c>
      <c r="BC4" s="29" t="s">
        <v>169</v>
      </c>
      <c r="BD4" s="29"/>
      <c r="BE4" s="50" t="s">
        <v>170</v>
      </c>
      <c r="BF4" s="50"/>
      <c r="BG4" s="50" t="s">
        <v>170</v>
      </c>
      <c r="BH4" s="50" t="s">
        <v>157</v>
      </c>
      <c r="BI4" s="268"/>
    </row>
    <row r="5" spans="1:61" ht="159.75" customHeight="1" x14ac:dyDescent="0.25">
      <c r="A5" s="58"/>
      <c r="B5" s="49" t="s">
        <v>171</v>
      </c>
      <c r="C5" s="285" t="s">
        <v>228</v>
      </c>
      <c r="D5" s="286">
        <v>44670</v>
      </c>
      <c r="E5" s="287" t="s">
        <v>229</v>
      </c>
      <c r="F5" s="102" t="s">
        <v>230</v>
      </c>
      <c r="G5" s="289">
        <v>142</v>
      </c>
      <c r="H5" s="276" t="s">
        <v>231</v>
      </c>
      <c r="I5" s="288" t="s">
        <v>232</v>
      </c>
      <c r="J5" s="130" t="s">
        <v>233</v>
      </c>
      <c r="K5" s="130" t="s">
        <v>234</v>
      </c>
      <c r="L5" s="112">
        <v>1</v>
      </c>
      <c r="M5" s="112" t="s">
        <v>179</v>
      </c>
      <c r="N5" s="112" t="s">
        <v>235</v>
      </c>
      <c r="O5" s="130" t="s">
        <v>236</v>
      </c>
      <c r="P5" s="31">
        <v>1</v>
      </c>
      <c r="Q5" s="5"/>
      <c r="R5" s="131">
        <v>44685</v>
      </c>
      <c r="S5" s="139">
        <v>44685</v>
      </c>
      <c r="T5" s="107"/>
      <c r="U5" s="108"/>
      <c r="V5" s="109"/>
      <c r="W5" s="40"/>
      <c r="X5" s="100"/>
      <c r="Y5" s="110"/>
      <c r="Z5" s="40"/>
      <c r="AA5" s="111"/>
      <c r="AB5" s="42"/>
      <c r="AC5" s="112"/>
      <c r="AD5" s="113">
        <v>44742</v>
      </c>
      <c r="AE5" s="114" t="s">
        <v>237</v>
      </c>
      <c r="AF5" s="40">
        <v>1</v>
      </c>
      <c r="AG5" s="100">
        <f>IF(AF5="","",IF(OR($L5=0,$L5="",AD5=""),"",AF5/$L5))</f>
        <v>1</v>
      </c>
      <c r="AH5" s="117">
        <f>(IF(OR($P5="",AG5=""),"",IF(OR($P5=0,AG5=0),0,IF((AG5*100%)/$P5&gt;100%,100%,(AG5*100%)/$P5))))</f>
        <v>1</v>
      </c>
      <c r="AI5" s="101" t="str">
        <f t="shared" ref="AI5" si="0">IF(AF5="","",IF(AH5&lt;100%, IF(AH5&lt;50%, "ALERTA","EN TERMINO"), IF(AH5=100%, "OK", "EN TERMINO")))</f>
        <v>OK</v>
      </c>
      <c r="AJ5" s="32" t="s">
        <v>238</v>
      </c>
      <c r="AK5" s="54" t="s">
        <v>239</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171</v>
      </c>
      <c r="C6" s="285"/>
      <c r="D6" s="286"/>
      <c r="E6" s="287"/>
      <c r="F6" s="102" t="s">
        <v>230</v>
      </c>
      <c r="G6" s="290"/>
      <c r="H6" s="276"/>
      <c r="I6" s="288"/>
      <c r="J6" s="130" t="s">
        <v>240</v>
      </c>
      <c r="K6" s="130" t="s">
        <v>241</v>
      </c>
      <c r="L6" s="112">
        <v>1</v>
      </c>
      <c r="M6" s="112" t="s">
        <v>179</v>
      </c>
      <c r="N6" s="112" t="s">
        <v>235</v>
      </c>
      <c r="O6" s="130" t="s">
        <v>236</v>
      </c>
      <c r="P6" s="31">
        <v>1</v>
      </c>
      <c r="Q6" s="5"/>
      <c r="R6" s="131">
        <v>44687</v>
      </c>
      <c r="S6" s="140">
        <v>44742</v>
      </c>
      <c r="T6" s="107"/>
      <c r="U6" s="41"/>
      <c r="V6" s="116"/>
      <c r="W6" s="37"/>
      <c r="X6" s="100"/>
      <c r="Y6" s="110"/>
      <c r="Z6" s="40"/>
      <c r="AA6" s="102"/>
      <c r="AB6" s="42"/>
      <c r="AC6" s="112"/>
      <c r="AD6" s="113">
        <v>44742</v>
      </c>
      <c r="AE6" s="111" t="s">
        <v>242</v>
      </c>
      <c r="AF6" s="40">
        <v>1</v>
      </c>
      <c r="AG6" s="100">
        <f>IF(AF6="","",IF(OR($L6=0,$L6="",AD6=""),"",AF6/$L6))</f>
        <v>1</v>
      </c>
      <c r="AH6" s="117">
        <f>(IF(OR($P6="",AG6=""),"",IF(OR($P6=0,AG6=0),0,IF((AG6*100%)/$P6&gt;100%,100%,(AG6*100%)/$P6))))</f>
        <v>1</v>
      </c>
      <c r="AI6" s="101" t="str">
        <f t="shared" ref="AI6" si="3">IF(AF6="","",IF(AH6&lt;100%, IF(AH6&lt;50%, "ALERTA","EN TERMINO"), IF(AH6=100%, "OK", "EN TERMINO")))</f>
        <v>OK</v>
      </c>
      <c r="AJ6" s="33" t="s">
        <v>243</v>
      </c>
      <c r="AK6" s="54" t="s">
        <v>239</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275"/>
      <c r="D9" s="59"/>
      <c r="F9" s="55"/>
      <c r="G9" s="55"/>
      <c r="H9" s="69"/>
      <c r="I9" s="69"/>
      <c r="J9" s="70"/>
      <c r="K9" s="71"/>
      <c r="M9" s="12"/>
      <c r="N9" s="12"/>
      <c r="O9" s="12"/>
      <c r="P9" s="65"/>
      <c r="R9" s="72"/>
      <c r="S9" s="73"/>
      <c r="T9" s="67"/>
    </row>
    <row r="10" spans="1:61" ht="39.950000000000003" customHeight="1" x14ac:dyDescent="0.25">
      <c r="A10" s="59"/>
      <c r="B10" s="12"/>
      <c r="C10" s="275"/>
      <c r="D10" s="59"/>
      <c r="E10" s="282"/>
      <c r="F10" s="55"/>
      <c r="G10" s="55"/>
      <c r="H10" s="284"/>
      <c r="I10" s="284"/>
      <c r="J10" s="70"/>
      <c r="K10" s="71"/>
      <c r="M10" s="12"/>
      <c r="N10" s="12"/>
      <c r="O10" s="12"/>
      <c r="P10" s="65"/>
      <c r="R10" s="72"/>
      <c r="S10" s="73"/>
      <c r="T10" s="67"/>
    </row>
    <row r="11" spans="1:61" ht="39.950000000000003" customHeight="1" x14ac:dyDescent="0.25">
      <c r="A11" s="59"/>
      <c r="B11" s="12"/>
      <c r="C11" s="275"/>
      <c r="D11" s="59"/>
      <c r="E11" s="282"/>
      <c r="F11" s="55"/>
      <c r="G11" s="55"/>
      <c r="H11" s="284"/>
      <c r="I11" s="284"/>
      <c r="J11" s="70"/>
      <c r="K11" s="71"/>
      <c r="M11" s="12"/>
      <c r="N11" s="12"/>
      <c r="O11" s="12"/>
      <c r="P11" s="65"/>
      <c r="R11" s="72"/>
      <c r="S11" s="73"/>
      <c r="T11" s="67"/>
    </row>
    <row r="12" spans="1:61" ht="39.950000000000003" customHeight="1" x14ac:dyDescent="0.25">
      <c r="A12" s="59"/>
      <c r="B12" s="12"/>
      <c r="C12" s="275"/>
      <c r="D12" s="59"/>
      <c r="E12" s="282"/>
      <c r="F12" s="55"/>
      <c r="G12" s="55"/>
      <c r="H12" s="284"/>
      <c r="I12" s="284"/>
      <c r="J12" s="70"/>
      <c r="K12" s="71"/>
      <c r="M12" s="12"/>
      <c r="N12" s="12"/>
      <c r="O12" s="12"/>
      <c r="P12" s="65"/>
      <c r="R12" s="72"/>
      <c r="S12" s="73"/>
      <c r="T12" s="67"/>
    </row>
    <row r="13" spans="1:61" ht="39.950000000000003" customHeight="1" x14ac:dyDescent="0.25">
      <c r="A13" s="59"/>
      <c r="B13" s="12"/>
      <c r="C13" s="275"/>
      <c r="D13" s="59"/>
      <c r="E13" s="282"/>
      <c r="F13" s="55"/>
      <c r="G13" s="55"/>
      <c r="H13" s="284"/>
      <c r="I13" s="284"/>
      <c r="J13" s="70"/>
      <c r="K13" s="71"/>
      <c r="M13" s="12"/>
      <c r="N13" s="12"/>
      <c r="O13" s="12"/>
      <c r="P13" s="65"/>
      <c r="R13" s="72"/>
      <c r="S13" s="73"/>
      <c r="T13" s="67"/>
    </row>
    <row r="14" spans="1:61" ht="39.950000000000003" customHeight="1" x14ac:dyDescent="0.25">
      <c r="A14" s="59"/>
      <c r="B14" s="12"/>
      <c r="C14" s="275"/>
      <c r="D14" s="59"/>
      <c r="E14" s="282"/>
      <c r="F14" s="55"/>
      <c r="G14" s="55"/>
      <c r="H14" s="284"/>
      <c r="I14" s="284"/>
      <c r="J14" s="70"/>
      <c r="K14" s="71"/>
      <c r="M14" s="12"/>
      <c r="N14" s="12"/>
      <c r="O14" s="12"/>
      <c r="P14" s="65"/>
      <c r="R14" s="72"/>
      <c r="S14" s="73"/>
      <c r="T14" s="67"/>
    </row>
    <row r="15" spans="1:61" ht="39.950000000000003" customHeight="1" x14ac:dyDescent="0.25">
      <c r="A15" s="59"/>
      <c r="B15" s="12"/>
      <c r="C15" s="275"/>
      <c r="D15" s="59"/>
      <c r="E15" s="282"/>
      <c r="F15" s="55"/>
      <c r="G15" s="55"/>
      <c r="H15" s="284"/>
      <c r="I15" s="284"/>
      <c r="J15" s="70"/>
      <c r="K15" s="71"/>
      <c r="M15" s="12"/>
      <c r="N15" s="12"/>
      <c r="O15" s="12"/>
      <c r="P15" s="65"/>
      <c r="R15" s="72"/>
      <c r="S15" s="73"/>
      <c r="T15" s="67"/>
    </row>
    <row r="16" spans="1:61" ht="39.950000000000003" customHeight="1" x14ac:dyDescent="0.25">
      <c r="A16" s="59"/>
      <c r="B16" s="12"/>
      <c r="C16" s="275"/>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275"/>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275"/>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275"/>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275"/>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275"/>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275"/>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275"/>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275"/>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275"/>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275"/>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275"/>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275"/>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275"/>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275"/>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275"/>
      <c r="D31" s="59"/>
      <c r="F31" s="80"/>
      <c r="G31" s="80"/>
      <c r="H31" s="69"/>
      <c r="I31" s="69"/>
      <c r="J31" s="69"/>
      <c r="K31" s="81"/>
      <c r="L31" s="81"/>
      <c r="M31" s="12"/>
      <c r="N31" s="12"/>
      <c r="O31" s="69"/>
      <c r="P31" s="65"/>
      <c r="Q31" s="69"/>
      <c r="R31" s="76"/>
      <c r="S31" s="76"/>
      <c r="T31" s="283"/>
      <c r="U31" s="82"/>
      <c r="W31" s="83"/>
      <c r="X31" s="15"/>
      <c r="Y31" s="20"/>
      <c r="Z31" s="14"/>
      <c r="AA31" s="38"/>
      <c r="AB31" s="11"/>
      <c r="AC31" s="22"/>
      <c r="BG31" s="14"/>
    </row>
    <row r="32" spans="1:59" ht="39.950000000000003" customHeight="1" x14ac:dyDescent="0.25">
      <c r="A32" s="59"/>
      <c r="B32" s="12"/>
      <c r="C32" s="275"/>
      <c r="D32" s="59"/>
      <c r="F32" s="80"/>
      <c r="G32" s="80"/>
      <c r="H32" s="69"/>
      <c r="I32" s="81"/>
      <c r="J32" s="69"/>
      <c r="K32" s="81"/>
      <c r="L32" s="81"/>
      <c r="M32" s="12"/>
      <c r="N32" s="12"/>
      <c r="O32" s="81"/>
      <c r="P32" s="65"/>
      <c r="Q32" s="81"/>
      <c r="R32" s="73"/>
      <c r="S32" s="73"/>
      <c r="T32" s="283"/>
      <c r="U32" s="82"/>
      <c r="W32" s="83"/>
      <c r="X32" s="15"/>
      <c r="Y32" s="20"/>
      <c r="Z32" s="14"/>
      <c r="AA32" s="38"/>
      <c r="AB32" s="11"/>
      <c r="AC32" s="22"/>
      <c r="BG32" s="14"/>
    </row>
    <row r="33" spans="1:61" ht="39.950000000000003" customHeight="1" x14ac:dyDescent="0.25">
      <c r="A33" s="59"/>
      <c r="B33" s="12"/>
      <c r="C33" s="275"/>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275"/>
      <c r="D34" s="59"/>
      <c r="F34" s="80"/>
      <c r="G34" s="80"/>
      <c r="H34" s="69"/>
      <c r="I34" s="284"/>
      <c r="J34" s="284"/>
      <c r="K34" s="284"/>
      <c r="L34" s="284"/>
      <c r="M34" s="12"/>
      <c r="N34" s="12"/>
      <c r="O34" s="81"/>
      <c r="P34" s="65"/>
      <c r="Q34" s="284"/>
      <c r="R34" s="283"/>
      <c r="S34" s="283"/>
      <c r="T34" s="73"/>
      <c r="U34" s="82"/>
      <c r="W34" s="83"/>
      <c r="X34" s="15"/>
      <c r="Y34" s="20"/>
      <c r="Z34" s="14"/>
      <c r="AA34" s="39"/>
      <c r="AB34" s="11"/>
      <c r="AC34" s="22"/>
      <c r="BG34" s="14"/>
    </row>
    <row r="35" spans="1:61" ht="39.950000000000003" customHeight="1" x14ac:dyDescent="0.25">
      <c r="A35" s="59"/>
      <c r="B35" s="12"/>
      <c r="C35" s="275"/>
      <c r="D35" s="59"/>
      <c r="F35" s="80"/>
      <c r="G35" s="80"/>
      <c r="H35" s="69"/>
      <c r="I35" s="284"/>
      <c r="J35" s="284"/>
      <c r="K35" s="284"/>
      <c r="L35" s="284"/>
      <c r="M35" s="12"/>
      <c r="N35" s="12"/>
      <c r="O35" s="81"/>
      <c r="P35" s="65"/>
      <c r="Q35" s="284"/>
      <c r="R35" s="283"/>
      <c r="S35" s="283"/>
      <c r="T35" s="73"/>
      <c r="U35" s="82"/>
      <c r="W35" s="83"/>
      <c r="X35" s="15"/>
      <c r="Y35" s="20"/>
      <c r="Z35" s="14"/>
      <c r="AA35" s="39"/>
      <c r="AB35" s="11"/>
      <c r="AC35" s="22"/>
      <c r="BG35" s="14"/>
    </row>
    <row r="36" spans="1:61" ht="39.950000000000003" customHeight="1" x14ac:dyDescent="0.25">
      <c r="A36" s="59"/>
      <c r="B36" s="12"/>
      <c r="C36" s="275"/>
      <c r="D36" s="59"/>
      <c r="F36" s="80"/>
      <c r="G36" s="80"/>
      <c r="H36" s="69"/>
      <c r="I36" s="284"/>
      <c r="J36" s="284"/>
      <c r="K36" s="284"/>
      <c r="L36" s="284"/>
      <c r="M36" s="12"/>
      <c r="N36" s="12"/>
      <c r="O36" s="81"/>
      <c r="P36" s="65"/>
      <c r="Q36" s="284"/>
      <c r="R36" s="283"/>
      <c r="S36" s="283"/>
      <c r="T36" s="283"/>
      <c r="U36" s="82"/>
      <c r="W36" s="83"/>
      <c r="X36" s="15"/>
      <c r="Y36" s="20"/>
      <c r="Z36" s="14"/>
      <c r="AA36" s="39"/>
      <c r="AB36" s="11"/>
      <c r="AC36" s="22"/>
      <c r="BG36" s="14"/>
    </row>
    <row r="37" spans="1:61" ht="39.950000000000003" customHeight="1" x14ac:dyDescent="0.25">
      <c r="A37" s="59"/>
      <c r="B37" s="12"/>
      <c r="C37" s="275"/>
      <c r="D37" s="59"/>
      <c r="F37" s="80"/>
      <c r="G37" s="80"/>
      <c r="H37" s="69"/>
      <c r="I37" s="284"/>
      <c r="J37" s="284"/>
      <c r="K37" s="284"/>
      <c r="L37" s="284"/>
      <c r="M37" s="12"/>
      <c r="N37" s="12"/>
      <c r="O37" s="81"/>
      <c r="P37" s="65"/>
      <c r="Q37" s="284"/>
      <c r="R37" s="283"/>
      <c r="S37" s="283"/>
      <c r="T37" s="283"/>
      <c r="U37" s="82"/>
      <c r="W37" s="83"/>
      <c r="X37" s="15"/>
      <c r="Y37" s="20"/>
      <c r="Z37" s="14"/>
      <c r="AA37" s="39"/>
      <c r="AB37" s="11"/>
      <c r="AC37" s="22"/>
      <c r="BG37" s="14"/>
    </row>
    <row r="38" spans="1:61" ht="39.950000000000003" customHeight="1" x14ac:dyDescent="0.25">
      <c r="A38" s="59"/>
      <c r="B38" s="12"/>
      <c r="C38" s="275"/>
      <c r="D38" s="59"/>
      <c r="F38" s="80"/>
      <c r="G38" s="80"/>
      <c r="H38" s="69"/>
      <c r="I38" s="284"/>
      <c r="J38" s="284"/>
      <c r="K38" s="284"/>
      <c r="L38" s="81"/>
      <c r="M38" s="12"/>
      <c r="N38" s="12"/>
      <c r="O38" s="81"/>
      <c r="P38" s="65"/>
      <c r="Q38" s="284"/>
      <c r="R38" s="283"/>
      <c r="S38" s="283"/>
      <c r="T38" s="283"/>
      <c r="U38" s="82"/>
      <c r="W38" s="83"/>
      <c r="X38" s="15"/>
      <c r="Y38" s="20"/>
      <c r="Z38" s="14"/>
      <c r="AA38" s="39"/>
      <c r="AB38" s="11"/>
      <c r="AC38" s="22"/>
      <c r="BG38" s="14"/>
    </row>
    <row r="39" spans="1:61" ht="39.950000000000003" customHeight="1" x14ac:dyDescent="0.25">
      <c r="A39" s="59"/>
      <c r="B39" s="12"/>
      <c r="C39" s="275"/>
      <c r="D39" s="59"/>
      <c r="F39" s="80"/>
      <c r="G39" s="80"/>
      <c r="H39" s="69"/>
      <c r="I39" s="284"/>
      <c r="J39" s="284"/>
      <c r="K39" s="284"/>
      <c r="L39" s="81"/>
      <c r="M39" s="12"/>
      <c r="N39" s="12"/>
      <c r="O39" s="81"/>
      <c r="P39" s="65"/>
      <c r="Q39" s="284"/>
      <c r="R39" s="283"/>
      <c r="S39" s="283"/>
      <c r="T39" s="283"/>
      <c r="U39" s="82"/>
      <c r="W39" s="83"/>
      <c r="X39" s="15"/>
      <c r="Y39" s="20"/>
      <c r="Z39" s="14"/>
      <c r="AA39" s="39"/>
      <c r="AB39" s="11"/>
      <c r="AC39" s="22"/>
      <c r="BG39" s="14"/>
    </row>
    <row r="40" spans="1:61" ht="39.950000000000003" customHeight="1" x14ac:dyDescent="0.25">
      <c r="A40" s="59"/>
      <c r="B40" s="12"/>
      <c r="C40" s="275"/>
      <c r="D40" s="59"/>
      <c r="F40" s="80"/>
      <c r="G40" s="80"/>
      <c r="H40" s="69"/>
      <c r="I40" s="284"/>
      <c r="J40" s="284"/>
      <c r="K40" s="284"/>
      <c r="L40" s="81"/>
      <c r="M40" s="12"/>
      <c r="N40" s="12"/>
      <c r="O40" s="81"/>
      <c r="P40" s="65"/>
      <c r="Q40" s="284"/>
      <c r="R40" s="283"/>
      <c r="S40" s="283"/>
      <c r="T40" s="283"/>
      <c r="U40" s="82"/>
      <c r="W40" s="83"/>
      <c r="X40" s="15"/>
      <c r="Y40" s="20"/>
      <c r="Z40" s="14"/>
      <c r="AA40" s="39"/>
      <c r="AB40" s="11"/>
      <c r="AC40" s="22"/>
      <c r="BG40" s="14"/>
    </row>
    <row r="41" spans="1:61" ht="39.950000000000003" customHeight="1" x14ac:dyDescent="0.25">
      <c r="A41" s="59"/>
      <c r="B41" s="12"/>
      <c r="C41" s="275"/>
      <c r="D41" s="59"/>
      <c r="F41" s="80"/>
      <c r="G41" s="80"/>
      <c r="H41" s="69"/>
      <c r="I41" s="284"/>
      <c r="J41" s="284"/>
      <c r="K41" s="284"/>
      <c r="L41" s="81"/>
      <c r="M41" s="12"/>
      <c r="N41" s="12"/>
      <c r="O41" s="81"/>
      <c r="P41" s="65"/>
      <c r="Q41" s="284"/>
      <c r="R41" s="283"/>
      <c r="S41" s="283"/>
      <c r="T41" s="283"/>
      <c r="U41" s="82"/>
      <c r="W41" s="83"/>
      <c r="X41" s="15"/>
      <c r="Y41" s="20"/>
      <c r="Z41" s="14"/>
      <c r="AA41" s="39"/>
      <c r="AB41" s="11"/>
      <c r="AC41" s="22"/>
      <c r="BG41" s="14"/>
    </row>
    <row r="42" spans="1:61" ht="39.950000000000003" customHeight="1" x14ac:dyDescent="0.25">
      <c r="A42" s="59"/>
      <c r="B42" s="12"/>
      <c r="C42" s="275"/>
      <c r="D42" s="59"/>
      <c r="F42" s="80"/>
      <c r="G42" s="80"/>
      <c r="H42" s="69"/>
      <c r="I42" s="284"/>
      <c r="J42" s="284"/>
      <c r="K42" s="284"/>
      <c r="L42" s="81"/>
      <c r="M42" s="12"/>
      <c r="N42" s="12"/>
      <c r="O42" s="81"/>
      <c r="P42" s="65"/>
      <c r="Q42" s="284"/>
      <c r="R42" s="283"/>
      <c r="S42" s="283"/>
      <c r="T42" s="283"/>
      <c r="U42" s="82"/>
      <c r="W42" s="83"/>
      <c r="X42" s="15"/>
      <c r="Y42" s="20"/>
      <c r="Z42" s="14"/>
      <c r="AA42" s="39"/>
      <c r="AB42" s="11"/>
      <c r="AC42" s="22"/>
      <c r="BG42" s="14"/>
    </row>
    <row r="43" spans="1:61" ht="39.950000000000003" customHeight="1" x14ac:dyDescent="0.25">
      <c r="A43" s="59"/>
      <c r="B43" s="12"/>
      <c r="C43" s="275"/>
      <c r="D43" s="59"/>
      <c r="F43" s="80"/>
      <c r="G43" s="80"/>
      <c r="H43" s="69"/>
      <c r="I43" s="284"/>
      <c r="J43" s="284"/>
      <c r="K43" s="284"/>
      <c r="L43" s="81"/>
      <c r="M43" s="12"/>
      <c r="N43" s="12"/>
      <c r="O43" s="81"/>
      <c r="P43" s="65"/>
      <c r="Q43" s="284"/>
      <c r="R43" s="283"/>
      <c r="S43" s="283"/>
      <c r="T43" s="283"/>
      <c r="U43" s="82"/>
      <c r="W43" s="83"/>
      <c r="X43" s="15"/>
      <c r="Y43" s="20"/>
      <c r="Z43" s="14"/>
      <c r="AA43" s="39"/>
      <c r="AB43" s="11"/>
      <c r="AC43" s="22"/>
      <c r="BG43" s="14"/>
    </row>
    <row r="44" spans="1:61" ht="39.950000000000003" customHeight="1" x14ac:dyDescent="0.25">
      <c r="A44" s="59"/>
      <c r="B44" s="12"/>
      <c r="C44" s="275"/>
      <c r="D44" s="59"/>
      <c r="F44" s="80"/>
      <c r="G44" s="80"/>
      <c r="H44" s="69"/>
      <c r="I44" s="284"/>
      <c r="J44" s="284"/>
      <c r="K44" s="284"/>
      <c r="L44" s="81"/>
      <c r="M44" s="12"/>
      <c r="N44" s="12"/>
      <c r="O44" s="81"/>
      <c r="P44" s="65"/>
      <c r="Q44" s="284"/>
      <c r="R44" s="283"/>
      <c r="S44" s="283"/>
      <c r="T44" s="283"/>
      <c r="U44" s="82"/>
      <c r="W44" s="83"/>
      <c r="X44" s="15"/>
      <c r="Y44" s="20"/>
      <c r="Z44" s="14"/>
      <c r="AA44" s="39"/>
      <c r="AB44" s="11"/>
      <c r="AC44" s="22"/>
      <c r="BG44" s="14"/>
    </row>
    <row r="45" spans="1:61" ht="39.950000000000003" customHeight="1" x14ac:dyDescent="0.25">
      <c r="A45" s="59"/>
      <c r="B45" s="12"/>
      <c r="C45" s="275"/>
      <c r="D45" s="59"/>
      <c r="F45" s="80"/>
      <c r="G45" s="80"/>
      <c r="H45" s="69"/>
      <c r="I45" s="284"/>
      <c r="J45" s="284"/>
      <c r="K45" s="284"/>
      <c r="L45" s="81"/>
      <c r="M45" s="12"/>
      <c r="N45" s="12"/>
      <c r="O45" s="81"/>
      <c r="P45" s="65"/>
      <c r="Q45" s="284"/>
      <c r="R45" s="283"/>
      <c r="S45" s="283"/>
      <c r="T45" s="283"/>
      <c r="U45" s="82"/>
      <c r="W45" s="83"/>
      <c r="X45" s="15"/>
      <c r="Y45" s="20"/>
      <c r="Z45" s="14"/>
      <c r="AA45" s="39"/>
      <c r="AB45" s="11"/>
      <c r="AC45" s="22"/>
      <c r="BG45" s="14"/>
    </row>
    <row r="46" spans="1:61" ht="39.950000000000003" customHeight="1" x14ac:dyDescent="0.25">
      <c r="A46" s="59"/>
      <c r="B46" s="12"/>
      <c r="C46" s="275"/>
      <c r="D46" s="59"/>
      <c r="F46" s="80"/>
      <c r="G46" s="80"/>
      <c r="H46" s="69"/>
      <c r="I46" s="284"/>
      <c r="J46" s="284"/>
      <c r="K46" s="284"/>
      <c r="L46" s="81"/>
      <c r="M46" s="12"/>
      <c r="N46" s="12"/>
      <c r="O46" s="81"/>
      <c r="P46" s="65"/>
      <c r="Q46" s="284"/>
      <c r="R46" s="283"/>
      <c r="S46" s="283"/>
      <c r="T46" s="283"/>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280"/>
      <c r="D49" s="57"/>
      <c r="E49" s="279"/>
      <c r="F49" s="80"/>
      <c r="G49" s="80"/>
      <c r="H49" s="280"/>
      <c r="I49" s="281"/>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280"/>
      <c r="D50" s="57"/>
      <c r="E50" s="279"/>
      <c r="F50" s="80"/>
      <c r="G50" s="80"/>
      <c r="H50" s="280"/>
      <c r="I50" s="281"/>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280"/>
      <c r="D51" s="57"/>
      <c r="E51" s="279"/>
      <c r="F51" s="80"/>
      <c r="G51" s="80"/>
      <c r="H51" s="280"/>
      <c r="I51" s="281"/>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280"/>
      <c r="D52" s="57"/>
      <c r="E52" s="279"/>
      <c r="F52" s="80"/>
      <c r="G52" s="80"/>
      <c r="H52" s="275"/>
      <c r="I52" s="281"/>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280"/>
      <c r="D53" s="57"/>
      <c r="E53" s="279"/>
      <c r="F53" s="80"/>
      <c r="G53" s="80"/>
      <c r="H53" s="275"/>
      <c r="I53" s="281"/>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280"/>
      <c r="D54" s="57"/>
      <c r="E54" s="279"/>
      <c r="F54" s="80"/>
      <c r="G54" s="80"/>
      <c r="H54" s="275"/>
      <c r="I54" s="281"/>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280"/>
      <c r="D55" s="57"/>
      <c r="E55" s="279"/>
      <c r="F55" s="80"/>
      <c r="G55" s="80"/>
      <c r="H55" s="280"/>
      <c r="I55" s="281"/>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280"/>
      <c r="D56" s="57"/>
      <c r="E56" s="279"/>
      <c r="F56" s="80"/>
      <c r="G56" s="80"/>
      <c r="H56" s="280"/>
      <c r="I56" s="281"/>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280"/>
      <c r="D57" s="57"/>
      <c r="E57" s="279"/>
      <c r="F57" s="80"/>
      <c r="G57" s="80"/>
      <c r="H57" s="280"/>
      <c r="I57" s="281"/>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280"/>
      <c r="D58" s="57"/>
      <c r="E58" s="279"/>
      <c r="F58" s="80"/>
      <c r="G58" s="80"/>
      <c r="H58" s="280"/>
      <c r="I58" s="281"/>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280"/>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280"/>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280"/>
      <c r="D61" s="59"/>
      <c r="E61" s="279"/>
      <c r="F61" s="80"/>
      <c r="G61" s="80"/>
      <c r="H61" s="279"/>
      <c r="I61" s="281"/>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280"/>
      <c r="D62" s="59"/>
      <c r="E62" s="279"/>
      <c r="F62" s="80"/>
      <c r="G62" s="80"/>
      <c r="H62" s="279"/>
      <c r="I62" s="281"/>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280"/>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280"/>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280"/>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280"/>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280"/>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280"/>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280"/>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280"/>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275"/>
      <c r="D72" s="61"/>
      <c r="E72" s="12"/>
      <c r="F72" s="12"/>
      <c r="G72" s="12"/>
      <c r="H72" s="12"/>
      <c r="I72" s="12"/>
      <c r="K72" s="12"/>
      <c r="L72" s="12"/>
      <c r="N72" s="12"/>
      <c r="O72" s="12"/>
      <c r="P72" s="12"/>
      <c r="Q72" s="12"/>
      <c r="R72" s="56"/>
      <c r="S72" s="56"/>
      <c r="T72" s="9"/>
    </row>
    <row r="73" spans="1:16361" ht="39.950000000000003" customHeight="1" x14ac:dyDescent="0.25">
      <c r="A73" s="61"/>
      <c r="B73" s="12"/>
      <c r="C73" s="275"/>
      <c r="D73" s="61"/>
      <c r="E73" s="12"/>
      <c r="F73" s="12"/>
      <c r="G73" s="12"/>
      <c r="H73" s="12"/>
      <c r="I73" s="12"/>
      <c r="K73" s="12"/>
      <c r="N73" s="12"/>
      <c r="O73" s="12"/>
      <c r="P73" s="12"/>
      <c r="Q73" s="12"/>
      <c r="R73" s="56"/>
      <c r="S73" s="56"/>
      <c r="T73" s="9"/>
    </row>
    <row r="74" spans="1:16361" ht="39.950000000000003" customHeight="1" x14ac:dyDescent="0.25">
      <c r="A74" s="61"/>
      <c r="B74" s="12"/>
      <c r="C74" s="275"/>
      <c r="D74" s="61"/>
      <c r="E74" s="12"/>
      <c r="F74" s="12"/>
      <c r="G74" s="12"/>
      <c r="H74" s="12"/>
      <c r="I74" s="12"/>
      <c r="J74" s="94"/>
      <c r="K74" s="12"/>
      <c r="N74" s="12"/>
      <c r="O74" s="12"/>
      <c r="P74" s="12"/>
      <c r="Q74" s="12"/>
      <c r="R74" s="56"/>
      <c r="S74" s="56"/>
      <c r="T74" s="9"/>
    </row>
    <row r="75" spans="1:16361" ht="39.950000000000003" customHeight="1" x14ac:dyDescent="0.25">
      <c r="A75" s="61"/>
      <c r="B75" s="12"/>
      <c r="C75" s="275"/>
      <c r="D75" s="61"/>
      <c r="E75" s="12"/>
      <c r="F75" s="12"/>
      <c r="G75" s="12"/>
      <c r="H75" s="12"/>
      <c r="I75" s="12"/>
      <c r="J75" s="94"/>
      <c r="K75" s="12"/>
      <c r="N75" s="12"/>
      <c r="O75" s="12"/>
      <c r="P75" s="12"/>
      <c r="Q75" s="12"/>
      <c r="R75" s="56"/>
      <c r="S75" s="56"/>
      <c r="T75" s="9"/>
    </row>
    <row r="76" spans="1:16361" ht="39.950000000000003" customHeight="1" x14ac:dyDescent="0.25">
      <c r="A76" s="61"/>
      <c r="B76" s="12"/>
      <c r="C76" s="275"/>
      <c r="D76" s="61"/>
      <c r="E76" s="12"/>
      <c r="F76" s="12"/>
      <c r="G76" s="12"/>
      <c r="H76" s="12"/>
      <c r="I76" s="12"/>
      <c r="J76" s="94"/>
      <c r="K76" s="12"/>
      <c r="N76" s="12"/>
      <c r="O76" s="12"/>
      <c r="P76" s="12"/>
      <c r="Q76" s="12"/>
      <c r="R76" s="56"/>
      <c r="S76" s="56"/>
      <c r="T76" s="9"/>
    </row>
    <row r="77" spans="1:16361" ht="39.950000000000003" customHeight="1" x14ac:dyDescent="0.25">
      <c r="A77" s="61"/>
      <c r="B77" s="12"/>
      <c r="C77" s="275"/>
      <c r="D77" s="61"/>
      <c r="E77" s="12"/>
      <c r="F77" s="12"/>
      <c r="G77" s="12"/>
      <c r="H77" s="12"/>
      <c r="I77" s="12"/>
      <c r="J77" s="94"/>
      <c r="K77" s="12"/>
      <c r="N77" s="12"/>
      <c r="O77" s="12"/>
      <c r="P77" s="12"/>
      <c r="Q77" s="12"/>
      <c r="R77" s="56"/>
      <c r="S77" s="56"/>
      <c r="T77" s="9"/>
    </row>
    <row r="78" spans="1:16361" ht="39.950000000000003" customHeight="1" x14ac:dyDescent="0.25">
      <c r="A78" s="61"/>
      <c r="B78" s="12"/>
      <c r="C78" s="275"/>
      <c r="D78" s="61"/>
      <c r="E78" s="12"/>
      <c r="F78" s="12"/>
      <c r="G78" s="12"/>
      <c r="H78" s="12"/>
      <c r="I78" s="12"/>
      <c r="J78" s="94"/>
      <c r="K78" s="12"/>
      <c r="N78" s="12"/>
      <c r="O78" s="12"/>
      <c r="P78" s="12"/>
      <c r="Q78" s="12"/>
      <c r="R78" s="56"/>
      <c r="S78" s="56"/>
      <c r="T78" s="9"/>
    </row>
    <row r="79" spans="1:16361" ht="39.950000000000003" customHeight="1" x14ac:dyDescent="0.25">
      <c r="A79" s="61"/>
      <c r="B79" s="12"/>
      <c r="C79" s="275"/>
      <c r="D79" s="61"/>
      <c r="E79" s="12"/>
      <c r="F79" s="12"/>
      <c r="G79" s="12"/>
      <c r="H79" s="12"/>
      <c r="I79" s="12"/>
      <c r="J79" s="94"/>
      <c r="N79" s="12"/>
      <c r="O79" s="12"/>
      <c r="P79" s="12"/>
      <c r="Q79" s="12"/>
      <c r="R79" s="56"/>
      <c r="S79" s="56"/>
      <c r="T79" s="9"/>
    </row>
    <row r="80" spans="1:16361" ht="39.950000000000003" customHeight="1" x14ac:dyDescent="0.25">
      <c r="A80" s="61"/>
      <c r="B80" s="12"/>
      <c r="C80" s="275"/>
      <c r="D80" s="61"/>
      <c r="E80" s="12"/>
      <c r="F80" s="12"/>
      <c r="G80" s="12"/>
      <c r="H80" s="12"/>
      <c r="I80" s="12"/>
      <c r="J80" s="94"/>
      <c r="N80" s="12"/>
      <c r="O80" s="12"/>
      <c r="P80" s="12"/>
      <c r="Q80" s="12"/>
      <c r="R80" s="56"/>
      <c r="S80" s="56"/>
      <c r="T80" s="9"/>
    </row>
    <row r="81" spans="1:20" ht="39.950000000000003" customHeight="1" x14ac:dyDescent="0.25">
      <c r="A81" s="61"/>
      <c r="B81" s="12"/>
      <c r="C81" s="275"/>
      <c r="D81" s="61"/>
      <c r="E81" s="12"/>
      <c r="F81" s="12"/>
      <c r="G81" s="12"/>
      <c r="H81" s="12"/>
      <c r="I81" s="12"/>
      <c r="J81" s="94"/>
      <c r="N81" s="12"/>
      <c r="O81" s="12"/>
      <c r="P81" s="12"/>
      <c r="Q81" s="12"/>
      <c r="R81" s="56"/>
      <c r="S81" s="56"/>
      <c r="T81" s="9"/>
    </row>
    <row r="82" spans="1:20" ht="39.950000000000003" customHeight="1" x14ac:dyDescent="0.25">
      <c r="A82" s="61"/>
      <c r="B82" s="12"/>
      <c r="C82" s="275"/>
      <c r="D82" s="61"/>
      <c r="E82" s="12"/>
      <c r="F82" s="12"/>
      <c r="G82" s="12"/>
      <c r="H82" s="12"/>
      <c r="I82" s="12"/>
      <c r="J82" s="94"/>
      <c r="N82" s="12"/>
      <c r="O82" s="12"/>
      <c r="P82" s="12"/>
      <c r="Q82" s="12"/>
      <c r="R82" s="56"/>
      <c r="S82" s="56"/>
      <c r="T82" s="9"/>
    </row>
    <row r="83" spans="1:20" ht="39.950000000000003" customHeight="1" x14ac:dyDescent="0.25">
      <c r="A83" s="61"/>
      <c r="B83" s="12"/>
      <c r="C83" s="275"/>
      <c r="D83" s="61"/>
      <c r="E83" s="12"/>
      <c r="F83" s="12"/>
      <c r="G83" s="12"/>
      <c r="H83" s="12"/>
      <c r="I83" s="12"/>
      <c r="J83" s="94"/>
      <c r="N83" s="12"/>
      <c r="O83" s="12"/>
      <c r="P83" s="12"/>
      <c r="Q83" s="12"/>
      <c r="R83" s="56"/>
      <c r="S83" s="56"/>
      <c r="T83" s="9"/>
    </row>
    <row r="84" spans="1:20" ht="39.950000000000003" customHeight="1" x14ac:dyDescent="0.25">
      <c r="A84" s="60"/>
      <c r="B84" s="12"/>
      <c r="C84" s="275"/>
      <c r="D84" s="59"/>
      <c r="E84" s="12"/>
      <c r="F84" s="80"/>
      <c r="G84" s="80"/>
      <c r="H84" s="12"/>
      <c r="I84" s="55"/>
      <c r="J84" s="64"/>
      <c r="M84" s="12"/>
      <c r="N84" s="12"/>
      <c r="P84" s="65"/>
      <c r="R84" s="19"/>
      <c r="S84" s="19"/>
      <c r="T84" s="95"/>
    </row>
    <row r="85" spans="1:20" ht="39.950000000000003" customHeight="1" x14ac:dyDescent="0.25">
      <c r="A85" s="60"/>
      <c r="B85" s="12"/>
      <c r="C85" s="275"/>
      <c r="D85" s="59"/>
      <c r="F85" s="80"/>
      <c r="G85" s="80"/>
      <c r="H85" s="96"/>
      <c r="I85" s="55"/>
      <c r="J85" s="97"/>
      <c r="N85" s="12"/>
      <c r="P85" s="65"/>
      <c r="R85" s="19"/>
      <c r="S85" s="19"/>
      <c r="T85" s="95"/>
    </row>
    <row r="86" spans="1:20" ht="39.950000000000003" customHeight="1" x14ac:dyDescent="0.25">
      <c r="A86" s="61"/>
      <c r="B86" s="12"/>
      <c r="C86" s="275"/>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275"/>
      <c r="D87" s="61"/>
      <c r="E87" s="279"/>
      <c r="F87" s="12"/>
      <c r="G87" s="12"/>
      <c r="H87" s="12"/>
      <c r="I87" s="279"/>
      <c r="J87" s="277"/>
      <c r="K87" s="12"/>
      <c r="L87" s="12"/>
      <c r="M87" s="12"/>
      <c r="N87" s="12"/>
      <c r="O87" s="12"/>
      <c r="P87" s="90"/>
      <c r="Q87" s="12"/>
      <c r="R87" s="56"/>
      <c r="S87" s="56"/>
      <c r="T87" s="19"/>
    </row>
    <row r="88" spans="1:20" ht="39.950000000000003" customHeight="1" x14ac:dyDescent="0.25">
      <c r="A88" s="61"/>
      <c r="B88" s="12"/>
      <c r="C88" s="275"/>
      <c r="D88" s="61"/>
      <c r="E88" s="279"/>
      <c r="F88" s="12"/>
      <c r="G88" s="12"/>
      <c r="H88" s="12"/>
      <c r="I88" s="279"/>
      <c r="J88" s="277"/>
      <c r="K88" s="12"/>
      <c r="L88" s="12"/>
      <c r="M88" s="12"/>
      <c r="N88" s="12"/>
      <c r="O88" s="12"/>
      <c r="P88" s="90"/>
      <c r="Q88" s="12"/>
      <c r="R88" s="56"/>
      <c r="S88" s="56"/>
      <c r="T88" s="19"/>
    </row>
    <row r="89" spans="1:20" ht="39.950000000000003" customHeight="1" x14ac:dyDescent="0.25">
      <c r="A89" s="61"/>
      <c r="B89" s="12"/>
      <c r="C89" s="275"/>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275"/>
      <c r="D90" s="61"/>
      <c r="E90" s="12"/>
      <c r="F90" s="12"/>
      <c r="G90" s="12"/>
      <c r="H90" s="12"/>
      <c r="I90" s="12"/>
      <c r="K90" s="12"/>
      <c r="L90" s="12"/>
      <c r="M90" s="12"/>
      <c r="N90" s="12"/>
      <c r="O90" s="12"/>
      <c r="P90" s="90"/>
      <c r="Q90" s="12"/>
      <c r="R90" s="56"/>
      <c r="S90" s="56"/>
      <c r="T90" s="9"/>
    </row>
    <row r="91" spans="1:20" ht="39.950000000000003" customHeight="1" x14ac:dyDescent="0.25">
      <c r="A91" s="61"/>
      <c r="B91" s="12"/>
      <c r="C91" s="275"/>
      <c r="D91" s="61"/>
      <c r="E91" s="12"/>
      <c r="F91" s="12"/>
      <c r="G91" s="12"/>
      <c r="H91" s="12"/>
      <c r="I91" s="12"/>
      <c r="K91" s="12"/>
      <c r="L91" s="12"/>
      <c r="M91" s="12"/>
      <c r="N91" s="12"/>
      <c r="O91" s="12"/>
      <c r="P91" s="90"/>
      <c r="Q91" s="12"/>
      <c r="R91" s="56"/>
      <c r="S91" s="56"/>
      <c r="T91" s="9"/>
    </row>
    <row r="92" spans="1:20" ht="39.950000000000003" customHeight="1" x14ac:dyDescent="0.25">
      <c r="A92" s="61"/>
      <c r="B92" s="12"/>
      <c r="C92" s="275"/>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275"/>
      <c r="D93" s="61"/>
      <c r="E93" s="12"/>
      <c r="F93" s="12"/>
      <c r="G93" s="12"/>
      <c r="H93" s="12"/>
      <c r="I93" s="12"/>
      <c r="K93" s="12"/>
      <c r="L93" s="12"/>
      <c r="M93" s="12"/>
      <c r="N93" s="12"/>
      <c r="O93" s="12"/>
      <c r="P93" s="90"/>
      <c r="Q93" s="12"/>
      <c r="R93" s="56"/>
      <c r="S93" s="56"/>
      <c r="T93" s="9"/>
    </row>
    <row r="94" spans="1:20" ht="39.950000000000003" customHeight="1" x14ac:dyDescent="0.25">
      <c r="A94" s="61"/>
      <c r="B94" s="12"/>
      <c r="C94" s="275"/>
      <c r="D94" s="61"/>
      <c r="E94" s="12"/>
      <c r="F94" s="12"/>
      <c r="G94" s="12"/>
      <c r="H94" s="12"/>
      <c r="I94" s="12"/>
      <c r="K94" s="12"/>
      <c r="L94" s="12"/>
      <c r="M94" s="12"/>
      <c r="N94" s="12"/>
      <c r="O94" s="12"/>
      <c r="P94" s="90"/>
      <c r="Q94" s="12"/>
      <c r="R94" s="56"/>
      <c r="S94" s="56"/>
      <c r="T94" s="9"/>
    </row>
    <row r="95" spans="1:20" ht="39.950000000000003" customHeight="1" x14ac:dyDescent="0.25">
      <c r="A95" s="278"/>
      <c r="B95" s="279"/>
      <c r="C95" s="275"/>
      <c r="D95" s="61"/>
      <c r="E95" s="279"/>
      <c r="F95" s="12"/>
      <c r="G95" s="12"/>
      <c r="H95" s="279"/>
      <c r="I95" s="279"/>
      <c r="K95" s="12"/>
      <c r="L95" s="12"/>
      <c r="M95" s="12"/>
      <c r="N95" s="12"/>
      <c r="O95" s="12"/>
      <c r="P95" s="90"/>
      <c r="Q95" s="12"/>
      <c r="R95" s="56"/>
      <c r="S95" s="56"/>
      <c r="T95" s="9"/>
    </row>
    <row r="96" spans="1:20" ht="39.950000000000003" customHeight="1" x14ac:dyDescent="0.25">
      <c r="A96" s="278"/>
      <c r="B96" s="279"/>
      <c r="C96" s="275"/>
      <c r="D96" s="61"/>
      <c r="E96" s="279"/>
      <c r="F96" s="12"/>
      <c r="G96" s="12"/>
      <c r="H96" s="279"/>
      <c r="I96" s="279"/>
      <c r="K96" s="12"/>
      <c r="L96" s="12"/>
      <c r="M96" s="12"/>
      <c r="N96" s="12"/>
      <c r="O96" s="12"/>
      <c r="P96" s="90"/>
      <c r="Q96" s="12"/>
      <c r="R96" s="56"/>
      <c r="S96" s="56"/>
      <c r="T96" s="9"/>
    </row>
    <row r="97" spans="1:59" ht="39.950000000000003" customHeight="1" x14ac:dyDescent="0.25">
      <c r="A97" s="60"/>
      <c r="B97" s="12"/>
      <c r="C97" s="275"/>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275"/>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259"/>
      <c r="B1" s="259"/>
      <c r="C1" s="259"/>
      <c r="D1" s="259"/>
      <c r="E1" s="259"/>
      <c r="F1" s="259"/>
      <c r="G1" s="259"/>
      <c r="H1" s="259"/>
      <c r="I1" s="258" t="s">
        <v>116</v>
      </c>
      <c r="J1" s="258"/>
      <c r="K1" s="258"/>
      <c r="L1" s="258"/>
      <c r="M1" s="258"/>
      <c r="N1" s="258"/>
      <c r="O1" s="258"/>
      <c r="P1" s="258"/>
      <c r="Q1" s="258"/>
      <c r="R1" s="258"/>
      <c r="S1" s="258"/>
      <c r="T1" s="46"/>
      <c r="U1" s="260" t="s">
        <v>117</v>
      </c>
      <c r="V1" s="260"/>
      <c r="W1" s="260"/>
      <c r="X1" s="260"/>
      <c r="Y1" s="260"/>
      <c r="Z1" s="260"/>
      <c r="AA1" s="260"/>
      <c r="AB1" s="260"/>
      <c r="AC1" s="260"/>
      <c r="AD1" s="261" t="s">
        <v>118</v>
      </c>
      <c r="AE1" s="261"/>
      <c r="AF1" s="261"/>
      <c r="AG1" s="261"/>
      <c r="AH1" s="261"/>
      <c r="AI1" s="261"/>
      <c r="AJ1" s="261"/>
      <c r="AK1" s="261"/>
      <c r="AL1" s="51"/>
      <c r="AM1" s="262" t="s">
        <v>119</v>
      </c>
      <c r="AN1" s="262"/>
      <c r="AO1" s="262"/>
      <c r="AP1" s="262"/>
      <c r="AQ1" s="262"/>
      <c r="AR1" s="262"/>
      <c r="AS1" s="262"/>
      <c r="AT1" s="262"/>
      <c r="AU1" s="52"/>
      <c r="AV1" s="254" t="s">
        <v>120</v>
      </c>
      <c r="AW1" s="254"/>
      <c r="AX1" s="254"/>
      <c r="AY1" s="254"/>
      <c r="AZ1" s="254"/>
      <c r="BA1" s="254"/>
      <c r="BB1" s="254"/>
      <c r="BC1" s="254"/>
      <c r="BD1" s="53"/>
      <c r="BE1" s="256" t="s">
        <v>73</v>
      </c>
      <c r="BF1" s="256"/>
      <c r="BG1" s="256"/>
      <c r="BH1" s="256"/>
      <c r="BI1" s="256"/>
    </row>
    <row r="2" spans="1:61" ht="39.950000000000003" customHeight="1" x14ac:dyDescent="0.25">
      <c r="A2" s="257" t="s">
        <v>121</v>
      </c>
      <c r="B2" s="257" t="s">
        <v>8</v>
      </c>
      <c r="C2" s="257" t="s">
        <v>10</v>
      </c>
      <c r="D2" s="257" t="s">
        <v>122</v>
      </c>
      <c r="E2" s="257" t="s">
        <v>123</v>
      </c>
      <c r="F2" s="257" t="s">
        <v>12</v>
      </c>
      <c r="G2" s="257" t="s">
        <v>14</v>
      </c>
      <c r="H2" s="257" t="s">
        <v>16</v>
      </c>
      <c r="I2" s="255" t="s">
        <v>74</v>
      </c>
      <c r="J2" s="258" t="s">
        <v>124</v>
      </c>
      <c r="K2" s="258"/>
      <c r="L2" s="258"/>
      <c r="M2" s="255" t="s">
        <v>75</v>
      </c>
      <c r="N2" s="255" t="s">
        <v>125</v>
      </c>
      <c r="O2" s="255" t="s">
        <v>126</v>
      </c>
      <c r="P2" s="255" t="s">
        <v>31</v>
      </c>
      <c r="Q2" s="255" t="s">
        <v>127</v>
      </c>
      <c r="R2" s="255" t="s">
        <v>128</v>
      </c>
      <c r="S2" s="255" t="s">
        <v>129</v>
      </c>
      <c r="T2" s="44"/>
      <c r="U2" s="264" t="s">
        <v>130</v>
      </c>
      <c r="V2" s="264" t="s">
        <v>131</v>
      </c>
      <c r="W2" s="264" t="s">
        <v>132</v>
      </c>
      <c r="X2" s="264" t="s">
        <v>133</v>
      </c>
      <c r="Y2" s="264" t="s">
        <v>134</v>
      </c>
      <c r="Z2" s="264" t="s">
        <v>135</v>
      </c>
      <c r="AA2" s="264" t="s">
        <v>136</v>
      </c>
      <c r="AB2" s="264" t="s">
        <v>137</v>
      </c>
      <c r="AC2" s="45"/>
      <c r="AD2" s="263" t="s">
        <v>138</v>
      </c>
      <c r="AE2" s="263" t="s">
        <v>226</v>
      </c>
      <c r="AF2" s="263" t="s">
        <v>140</v>
      </c>
      <c r="AG2" s="263" t="s">
        <v>141</v>
      </c>
      <c r="AH2" s="263" t="s">
        <v>142</v>
      </c>
      <c r="AI2" s="263" t="s">
        <v>143</v>
      </c>
      <c r="AJ2" s="263" t="s">
        <v>144</v>
      </c>
      <c r="AK2" s="263" t="s">
        <v>145</v>
      </c>
      <c r="AL2" s="43"/>
      <c r="AM2" s="265" t="s">
        <v>79</v>
      </c>
      <c r="AN2" s="265" t="s">
        <v>146</v>
      </c>
      <c r="AO2" s="265" t="s">
        <v>81</v>
      </c>
      <c r="AP2" s="265" t="s">
        <v>82</v>
      </c>
      <c r="AQ2" s="265" t="s">
        <v>147</v>
      </c>
      <c r="AR2" s="265" t="s">
        <v>84</v>
      </c>
      <c r="AS2" s="265" t="s">
        <v>85</v>
      </c>
      <c r="AT2" s="265" t="s">
        <v>87</v>
      </c>
      <c r="AU2" s="48"/>
      <c r="AV2" s="267" t="s">
        <v>79</v>
      </c>
      <c r="AW2" s="47"/>
      <c r="AX2" s="267" t="s">
        <v>146</v>
      </c>
      <c r="AY2" s="267" t="s">
        <v>81</v>
      </c>
      <c r="AZ2" s="267" t="s">
        <v>82</v>
      </c>
      <c r="BA2" s="267" t="s">
        <v>83</v>
      </c>
      <c r="BB2" s="267" t="s">
        <v>84</v>
      </c>
      <c r="BC2" s="267" t="s">
        <v>85</v>
      </c>
      <c r="BD2" s="267" t="s">
        <v>148</v>
      </c>
      <c r="BE2" s="266" t="s">
        <v>53</v>
      </c>
      <c r="BF2" s="266" t="s">
        <v>149</v>
      </c>
      <c r="BG2" s="266" t="s">
        <v>150</v>
      </c>
      <c r="BH2" s="266" t="s">
        <v>151</v>
      </c>
      <c r="BI2" s="268" t="s">
        <v>152</v>
      </c>
    </row>
    <row r="3" spans="1:61" ht="39.950000000000003" customHeight="1" x14ac:dyDescent="0.25">
      <c r="A3" s="257"/>
      <c r="B3" s="257"/>
      <c r="C3" s="257"/>
      <c r="D3" s="257"/>
      <c r="E3" s="257"/>
      <c r="F3" s="257"/>
      <c r="G3" s="257"/>
      <c r="H3" s="257"/>
      <c r="I3" s="255"/>
      <c r="J3" s="34" t="s">
        <v>153</v>
      </c>
      <c r="K3" s="44" t="s">
        <v>23</v>
      </c>
      <c r="L3" s="44" t="s">
        <v>25</v>
      </c>
      <c r="M3" s="255"/>
      <c r="N3" s="255"/>
      <c r="O3" s="255"/>
      <c r="P3" s="255"/>
      <c r="Q3" s="255"/>
      <c r="R3" s="255"/>
      <c r="S3" s="255"/>
      <c r="T3" s="44" t="s">
        <v>154</v>
      </c>
      <c r="U3" s="264"/>
      <c r="V3" s="264"/>
      <c r="W3" s="264"/>
      <c r="X3" s="264"/>
      <c r="Y3" s="264"/>
      <c r="Z3" s="264"/>
      <c r="AA3" s="264"/>
      <c r="AB3" s="264"/>
      <c r="AC3" s="45" t="s">
        <v>53</v>
      </c>
      <c r="AD3" s="263"/>
      <c r="AE3" s="263"/>
      <c r="AF3" s="263"/>
      <c r="AG3" s="263"/>
      <c r="AH3" s="263"/>
      <c r="AI3" s="263"/>
      <c r="AJ3" s="263"/>
      <c r="AK3" s="263"/>
      <c r="AL3" s="43" t="s">
        <v>53</v>
      </c>
      <c r="AM3" s="265"/>
      <c r="AN3" s="265"/>
      <c r="AO3" s="265"/>
      <c r="AP3" s="265"/>
      <c r="AQ3" s="265"/>
      <c r="AR3" s="265"/>
      <c r="AS3" s="265"/>
      <c r="AT3" s="265"/>
      <c r="AU3" s="48" t="s">
        <v>53</v>
      </c>
      <c r="AV3" s="267"/>
      <c r="AW3" s="47" t="s">
        <v>155</v>
      </c>
      <c r="AX3" s="267"/>
      <c r="AY3" s="267"/>
      <c r="AZ3" s="267"/>
      <c r="BA3" s="267"/>
      <c r="BB3" s="267"/>
      <c r="BC3" s="267"/>
      <c r="BD3" s="267"/>
      <c r="BE3" s="266"/>
      <c r="BF3" s="266"/>
      <c r="BG3" s="266"/>
      <c r="BH3" s="266"/>
      <c r="BI3" s="268"/>
    </row>
    <row r="4" spans="1:61" ht="39.950000000000003" customHeight="1" x14ac:dyDescent="0.25">
      <c r="A4" s="1" t="s">
        <v>156</v>
      </c>
      <c r="B4" s="1" t="s">
        <v>157</v>
      </c>
      <c r="C4" s="1" t="s">
        <v>158</v>
      </c>
      <c r="D4" s="1" t="s">
        <v>156</v>
      </c>
      <c r="E4" s="1" t="s">
        <v>159</v>
      </c>
      <c r="F4" s="1" t="s">
        <v>157</v>
      </c>
      <c r="G4" s="1"/>
      <c r="H4" s="1" t="s">
        <v>160</v>
      </c>
      <c r="I4" s="2" t="s">
        <v>161</v>
      </c>
      <c r="J4" s="35" t="s">
        <v>162</v>
      </c>
      <c r="K4" s="2"/>
      <c r="L4" s="2" t="s">
        <v>163</v>
      </c>
      <c r="M4" s="2" t="s">
        <v>157</v>
      </c>
      <c r="N4" s="2" t="s">
        <v>157</v>
      </c>
      <c r="O4" s="2" t="s">
        <v>164</v>
      </c>
      <c r="P4" s="2" t="s">
        <v>157</v>
      </c>
      <c r="Q4" s="2" t="s">
        <v>165</v>
      </c>
      <c r="R4" s="2" t="s">
        <v>156</v>
      </c>
      <c r="S4" s="2" t="s">
        <v>156</v>
      </c>
      <c r="T4" s="2" t="s">
        <v>156</v>
      </c>
      <c r="U4" s="26" t="s">
        <v>156</v>
      </c>
      <c r="V4" s="26" t="s">
        <v>166</v>
      </c>
      <c r="W4" s="26" t="s">
        <v>167</v>
      </c>
      <c r="X4" s="26" t="s">
        <v>168</v>
      </c>
      <c r="Y4" s="26" t="s">
        <v>168</v>
      </c>
      <c r="Z4" s="26" t="s">
        <v>164</v>
      </c>
      <c r="AA4" s="26" t="s">
        <v>169</v>
      </c>
      <c r="AB4" s="26" t="s">
        <v>157</v>
      </c>
      <c r="AC4" s="26" t="s">
        <v>170</v>
      </c>
      <c r="AD4" s="27" t="s">
        <v>156</v>
      </c>
      <c r="AE4" s="27"/>
      <c r="AF4" s="27" t="s">
        <v>227</v>
      </c>
      <c r="AG4" s="27" t="s">
        <v>168</v>
      </c>
      <c r="AH4" s="27" t="s">
        <v>168</v>
      </c>
      <c r="AI4" s="27" t="s">
        <v>164</v>
      </c>
      <c r="AJ4" s="27" t="s">
        <v>169</v>
      </c>
      <c r="AK4" s="27" t="s">
        <v>157</v>
      </c>
      <c r="AL4" s="27"/>
      <c r="AM4" s="28" t="s">
        <v>156</v>
      </c>
      <c r="AN4" s="28" t="s">
        <v>166</v>
      </c>
      <c r="AO4" s="28" t="s">
        <v>167</v>
      </c>
      <c r="AP4" s="28" t="s">
        <v>168</v>
      </c>
      <c r="AQ4" s="28" t="s">
        <v>168</v>
      </c>
      <c r="AR4" s="28" t="s">
        <v>164</v>
      </c>
      <c r="AS4" s="28" t="s">
        <v>169</v>
      </c>
      <c r="AT4" s="28" t="s">
        <v>157</v>
      </c>
      <c r="AU4" s="28"/>
      <c r="AV4" s="29" t="s">
        <v>156</v>
      </c>
      <c r="AW4" s="29"/>
      <c r="AX4" s="29" t="s">
        <v>166</v>
      </c>
      <c r="AY4" s="29" t="s">
        <v>167</v>
      </c>
      <c r="AZ4" s="29" t="s">
        <v>168</v>
      </c>
      <c r="BA4" s="29" t="s">
        <v>168</v>
      </c>
      <c r="BB4" s="29" t="s">
        <v>164</v>
      </c>
      <c r="BC4" s="29" t="s">
        <v>169</v>
      </c>
      <c r="BD4" s="29"/>
      <c r="BE4" s="50" t="s">
        <v>170</v>
      </c>
      <c r="BF4" s="50"/>
      <c r="BG4" s="50" t="s">
        <v>170</v>
      </c>
      <c r="BH4" s="50" t="s">
        <v>157</v>
      </c>
      <c r="BI4" s="268"/>
    </row>
    <row r="5" spans="1:61" ht="104.25" customHeight="1" x14ac:dyDescent="0.25">
      <c r="A5" s="58"/>
      <c r="B5" s="49" t="s">
        <v>171</v>
      </c>
      <c r="C5" s="291" t="s">
        <v>228</v>
      </c>
      <c r="D5" s="292">
        <v>44670</v>
      </c>
      <c r="E5" s="287" t="s">
        <v>229</v>
      </c>
      <c r="F5" s="295" t="s">
        <v>244</v>
      </c>
      <c r="G5" s="293">
        <v>143</v>
      </c>
      <c r="H5" s="296" t="s">
        <v>245</v>
      </c>
      <c r="I5" s="297" t="s">
        <v>246</v>
      </c>
      <c r="J5" s="121" t="s">
        <v>247</v>
      </c>
      <c r="K5" s="106" t="s">
        <v>248</v>
      </c>
      <c r="L5" s="119">
        <v>1</v>
      </c>
      <c r="M5" s="119" t="s">
        <v>179</v>
      </c>
      <c r="N5" s="106" t="s">
        <v>249</v>
      </c>
      <c r="O5" s="106" t="s">
        <v>250</v>
      </c>
      <c r="P5" s="31">
        <v>1</v>
      </c>
      <c r="Q5" s="120"/>
      <c r="R5" s="108">
        <v>44682</v>
      </c>
      <c r="S5" s="141">
        <v>44742</v>
      </c>
      <c r="T5" s="122"/>
      <c r="U5" s="108"/>
      <c r="V5" s="109"/>
      <c r="W5" s="40"/>
      <c r="X5" s="100"/>
      <c r="Y5" s="110"/>
      <c r="Z5" s="40"/>
      <c r="AA5" s="111"/>
      <c r="AB5" s="42"/>
      <c r="AC5" s="112"/>
      <c r="AD5" s="113">
        <v>44742</v>
      </c>
      <c r="AE5" s="114" t="s">
        <v>251</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171</v>
      </c>
      <c r="C6" s="291"/>
      <c r="D6" s="292"/>
      <c r="E6" s="287"/>
      <c r="F6" s="295"/>
      <c r="G6" s="294"/>
      <c r="H6" s="296"/>
      <c r="I6" s="297"/>
      <c r="J6" s="121" t="s">
        <v>252</v>
      </c>
      <c r="K6" s="106" t="s">
        <v>253</v>
      </c>
      <c r="L6" s="119">
        <v>1</v>
      </c>
      <c r="M6" s="106" t="s">
        <v>254</v>
      </c>
      <c r="N6" s="106" t="s">
        <v>249</v>
      </c>
      <c r="O6" s="106" t="s">
        <v>250</v>
      </c>
      <c r="P6" s="31">
        <v>1</v>
      </c>
      <c r="Q6" s="120"/>
      <c r="R6" s="108">
        <v>44682</v>
      </c>
      <c r="S6" s="141">
        <v>44711</v>
      </c>
      <c r="T6" s="122"/>
      <c r="U6" s="41"/>
      <c r="V6" s="116"/>
      <c r="W6" s="37"/>
      <c r="X6" s="100"/>
      <c r="Y6" s="110"/>
      <c r="Z6" s="40"/>
      <c r="AA6" s="102"/>
      <c r="AB6" s="42"/>
      <c r="AC6" s="112"/>
      <c r="AD6" s="113">
        <v>44742</v>
      </c>
      <c r="AE6" s="114" t="s">
        <v>255</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256</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Resultado S</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2023-04-27T16:46:41Z</dcterms:modified>
  <cp:category/>
  <cp:contentStatus/>
</cp:coreProperties>
</file>