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SHARE POINT\ARCHIVOS 2024\4. Enfoque hacia la prevención\Seguimiento planes de mejora\4. Archivo Distrital\I trimestre\2. Reporte OCI\"/>
    </mc:Choice>
  </mc:AlternateContent>
  <bookViews>
    <workbookView showHorizontalScroll="0" showVerticalScroll="0" xWindow="0" yWindow="0" windowWidth="24000" windowHeight="8130" tabRatio="437" activeTab="2"/>
  </bookViews>
  <sheets>
    <sheet name="Instructivo" sheetId="30" r:id="rId1"/>
    <sheet name="Seguimiento" sheetId="28" r:id="rId2"/>
    <sheet name="Resultados seguimiento" sheetId="27" r:id="rId3"/>
    <sheet name="Resultado S" sheetId="29" state="hidden"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1" hidden="1">Seguimiento!$A$3:$Y$3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3" i="28" l="1"/>
  <c r="Y4" i="28"/>
  <c r="Z18" i="28" l="1"/>
  <c r="K10" i="27" l="1"/>
  <c r="J10" i="27"/>
  <c r="I10" i="27"/>
  <c r="H10" i="27"/>
  <c r="G10" i="27"/>
  <c r="F10" i="27"/>
  <c r="E10" i="27"/>
  <c r="Y6" i="28"/>
  <c r="K11" i="27" l="1"/>
  <c r="F11" i="27"/>
  <c r="I11" i="27"/>
  <c r="H11" i="27"/>
  <c r="J11" i="27"/>
  <c r="Z41" i="28"/>
  <c r="Z42" i="28"/>
  <c r="Z43" i="28"/>
  <c r="Z44" i="28"/>
  <c r="Z21" i="28"/>
  <c r="Z20" i="28"/>
  <c r="Z15" i="28"/>
  <c r="T22" i="28"/>
  <c r="U22" i="28" s="1"/>
  <c r="Y22" i="28" s="1"/>
  <c r="Z22" i="28"/>
  <c r="T23" i="28"/>
  <c r="U23" i="28" s="1"/>
  <c r="Y23" i="28" s="1"/>
  <c r="Z23" i="28"/>
  <c r="T24" i="28"/>
  <c r="U24" i="28" s="1"/>
  <c r="Y24" i="28" s="1"/>
  <c r="Z24" i="28"/>
  <c r="T25" i="28"/>
  <c r="U25" i="28" s="1"/>
  <c r="Y25" i="28" s="1"/>
  <c r="Z25" i="28"/>
  <c r="T26" i="28"/>
  <c r="U26" i="28" s="1"/>
  <c r="Y26" i="28" s="1"/>
  <c r="Z26" i="28"/>
  <c r="T27" i="28"/>
  <c r="U27" i="28" s="1"/>
  <c r="Y27" i="28" s="1"/>
  <c r="Z27" i="28"/>
  <c r="T28" i="28"/>
  <c r="U28" i="28" s="1"/>
  <c r="Y28" i="28" s="1"/>
  <c r="Z28" i="28"/>
  <c r="T29" i="28"/>
  <c r="U29" i="28" s="1"/>
  <c r="Y29" i="28" s="1"/>
  <c r="Z29" i="28"/>
  <c r="T30" i="28"/>
  <c r="U30" i="28" s="1"/>
  <c r="Y30" i="28" s="1"/>
  <c r="Z30" i="28"/>
  <c r="T31" i="28"/>
  <c r="U31" i="28" s="1"/>
  <c r="Y31" i="28" s="1"/>
  <c r="Z31" i="28"/>
  <c r="T32" i="28"/>
  <c r="U32" i="28" s="1"/>
  <c r="Y32" i="28" s="1"/>
  <c r="Z32" i="28"/>
  <c r="T33" i="28"/>
  <c r="U33" i="28" s="1"/>
  <c r="Y33" i="28" s="1"/>
  <c r="Z33" i="28"/>
  <c r="T34" i="28"/>
  <c r="U34" i="28" s="1"/>
  <c r="Y34" i="28" s="1"/>
  <c r="Z34" i="28"/>
  <c r="T35" i="28"/>
  <c r="U35" i="28" s="1"/>
  <c r="Y35" i="28" s="1"/>
  <c r="Z35" i="28"/>
  <c r="T36" i="28"/>
  <c r="U36" i="28" s="1"/>
  <c r="Y36" i="28" s="1"/>
  <c r="Z36" i="28"/>
  <c r="T37" i="28"/>
  <c r="U37" i="28" s="1"/>
  <c r="Y37" i="28" s="1"/>
  <c r="Z37" i="28"/>
  <c r="T38" i="28"/>
  <c r="U38" i="28" s="1"/>
  <c r="Y38" i="28" s="1"/>
  <c r="Z38" i="28"/>
  <c r="T39" i="28"/>
  <c r="U39" i="28" s="1"/>
  <c r="Y39" i="28" s="1"/>
  <c r="Z39" i="28"/>
  <c r="T40" i="28"/>
  <c r="U40" i="28" s="1"/>
  <c r="Y40" i="28" s="1"/>
  <c r="Z40" i="28"/>
  <c r="T41" i="28"/>
  <c r="U41" i="28" s="1"/>
  <c r="Y41" i="28" s="1"/>
  <c r="T42" i="28"/>
  <c r="U42" i="28" s="1"/>
  <c r="Y42" i="28" s="1"/>
  <c r="T43" i="28"/>
  <c r="U43" i="28" s="1"/>
  <c r="Y43" i="28" s="1"/>
  <c r="T44" i="28"/>
  <c r="U44" i="28" s="1"/>
  <c r="Y44" i="28" s="1"/>
  <c r="T13" i="28" l="1"/>
  <c r="U13" i="28" s="1"/>
  <c r="V13" i="28" l="1"/>
  <c r="F10" i="29" l="1"/>
  <c r="J10" i="29"/>
  <c r="I10" i="29"/>
  <c r="H10" i="29"/>
  <c r="G10" i="29"/>
  <c r="E10" i="29"/>
  <c r="D10" i="29"/>
  <c r="G11" i="29" l="1"/>
  <c r="I11" i="29"/>
  <c r="J11" i="29"/>
  <c r="E11" i="29"/>
  <c r="H11" i="29"/>
  <c r="T11" i="28"/>
  <c r="Z11" i="28" s="1"/>
  <c r="T12" i="28"/>
  <c r="U12" i="28" s="1"/>
  <c r="Y12" i="28" s="1"/>
  <c r="T14" i="28"/>
  <c r="U14" i="28" s="1"/>
  <c r="Y14" i="28" s="1"/>
  <c r="T15" i="28"/>
  <c r="T16" i="28"/>
  <c r="U16" i="28" s="1"/>
  <c r="Y16" i="28" s="1"/>
  <c r="T17" i="28"/>
  <c r="Z17" i="28" s="1"/>
  <c r="T18" i="28"/>
  <c r="U18" i="28" s="1"/>
  <c r="Y18" i="28" s="1"/>
  <c r="T19" i="28"/>
  <c r="U19" i="28" s="1"/>
  <c r="Y19" i="28" s="1"/>
  <c r="T20" i="28"/>
  <c r="U20" i="28" s="1"/>
  <c r="Y20" i="28" s="1"/>
  <c r="T21" i="28"/>
  <c r="U21" i="28" s="1"/>
  <c r="Y21" i="28" s="1"/>
  <c r="Z14" i="28"/>
  <c r="U11" i="28" l="1"/>
  <c r="Y11" i="28" s="1"/>
  <c r="U15" i="28"/>
  <c r="Y15" i="28" s="1"/>
  <c r="V21" i="28"/>
  <c r="V20" i="28"/>
  <c r="V19" i="28"/>
  <c r="V4" i="28"/>
  <c r="U17" i="28"/>
  <c r="Y17" i="28" s="1"/>
  <c r="Z12" i="28"/>
  <c r="Z19" i="28"/>
  <c r="Z16" i="28"/>
  <c r="T5" i="28"/>
  <c r="U5" i="28" s="1"/>
  <c r="Y5" i="28" s="1"/>
  <c r="T7" i="28"/>
  <c r="T8" i="28"/>
  <c r="U8" i="28" s="1"/>
  <c r="Y8" i="28" s="1"/>
  <c r="T9" i="28"/>
  <c r="T10" i="28"/>
  <c r="Z7" i="28" l="1"/>
  <c r="U7" i="28"/>
  <c r="Y7" i="28" s="1"/>
  <c r="Z5" i="28"/>
  <c r="V5" i="28"/>
  <c r="U10" i="28"/>
  <c r="Y10" i="28" s="1"/>
  <c r="U9" i="28"/>
  <c r="Y9" i="28" s="1"/>
  <c r="Z6" i="28"/>
  <c r="Z8" i="28"/>
  <c r="Z10" i="28"/>
  <c r="Z9" i="28"/>
  <c r="Z4" i="28"/>
  <c r="V6" i="28" l="1"/>
  <c r="AG6" i="22"/>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comments1.xml><?xml version="1.0" encoding="utf-8"?>
<comments xmlns="http://schemas.openxmlformats.org/spreadsheetml/2006/main">
  <authors>
    <author>tc={668DC2A9-0864-40E6-A034-1EF188246776}</author>
    <author>tc={668DC2A9-0864-40E7-A034-1EF188246776}</author>
    <author>tc={668DC2A9-0864-40E8-A034-1EF188246776}</author>
    <author>Manuela Hernandez</author>
    <author>tc={668DC2A9-0864-40E9-A034-1EF188246776}</author>
    <author>tc={668DC2A9-0864-40EA-A034-1EF188246776}</author>
    <author>tc={668DC2A9-0864-40EB-A034-1EF188246776}</author>
    <author>tc={668DC2A9-0864-40EC-A034-1EF188246776}</author>
    <author>tc={668DC2A9-0864-40ED-A034-1EF188246776}</author>
    <author>tc={668DC2A9-0864-40EE-A034-1EF188246776}</author>
    <author>tc={668DC2A9-0864-40EF-A034-1EF188246776}</author>
    <author>tc={668DC2A9-0864-40F0-A034-1EF188246776}</author>
    <author>Sandra Patricia Henao Reyes</author>
  </authors>
  <commentList>
    <comment ref="O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H7" authorId="3" shapeId="0">
      <text>
        <r>
          <rPr>
            <b/>
            <sz val="9"/>
            <color indexed="81"/>
            <rFont val="Tahoma"/>
            <family val="2"/>
          </rPr>
          <t>Manuela Hernandez:</t>
        </r>
        <r>
          <rPr>
            <sz val="9"/>
            <color indexed="81"/>
            <rFont val="Tahoma"/>
            <family val="2"/>
          </rPr>
          <t xml:space="preserve">
Actividades a realizar una vez se convaliden las tablas por el archivo distrital</t>
        </r>
      </text>
    </comment>
    <comment ref="O10"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H11" authorId="3" shapeId="0">
      <text>
        <r>
          <rPr>
            <b/>
            <sz val="9"/>
            <color indexed="81"/>
            <rFont val="Tahoma"/>
            <family val="2"/>
          </rPr>
          <t>Manuela Hernandez:</t>
        </r>
        <r>
          <rPr>
            <sz val="9"/>
            <color indexed="81"/>
            <rFont val="Tahoma"/>
            <family val="2"/>
          </rPr>
          <t xml:space="preserve">
Actividades a realizar una vez se convaliden las tablas por el archivo distrital</t>
        </r>
      </text>
    </comment>
    <comment ref="O11"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2"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3"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4"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5"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6"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O17"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aprobó segunda prórroga mediante memorando n°3-2023-1058 del 28706/2023.</t>
        </r>
      </text>
    </comment>
    <comment ref="P18" authorId="3" shapeId="0">
      <text>
        <r>
          <rPr>
            <b/>
            <sz val="9"/>
            <color indexed="81"/>
            <rFont val="Tahoma"/>
            <family val="2"/>
          </rPr>
          <t>Manuela Hernandez:</t>
        </r>
        <r>
          <rPr>
            <sz val="9"/>
            <color indexed="81"/>
            <rFont val="Tahoma"/>
            <family val="2"/>
          </rPr>
          <t xml:space="preserve">
Se aprobó prórroga mediante memorando n°3-2024-163 del 24/01/2024. </t>
        </r>
      </text>
    </comment>
    <comment ref="P19" authorId="3" shapeId="0">
      <text>
        <r>
          <rPr>
            <b/>
            <sz val="9"/>
            <color indexed="81"/>
            <rFont val="Tahoma"/>
            <family val="2"/>
          </rPr>
          <t>Manuela Hernandez:</t>
        </r>
        <r>
          <rPr>
            <sz val="9"/>
            <color indexed="81"/>
            <rFont val="Tahoma"/>
            <family val="2"/>
          </rPr>
          <t xml:space="preserve">
Se aprobó prórroga mediante memorando n°3-2024-163 del 24/01/2024. </t>
        </r>
      </text>
    </comment>
    <comment ref="P20" authorId="3" shapeId="0">
      <text>
        <r>
          <rPr>
            <b/>
            <sz val="9"/>
            <color indexed="81"/>
            <rFont val="Tahoma"/>
            <family val="2"/>
          </rPr>
          <t>Manuela Hernandez:</t>
        </r>
        <r>
          <rPr>
            <sz val="9"/>
            <color indexed="81"/>
            <rFont val="Tahoma"/>
            <family val="2"/>
          </rPr>
          <t xml:space="preserve">
Se aprobó prórroga mediante memorando n°3-2024-163 del 24/01/2024. </t>
        </r>
      </text>
    </comment>
    <comment ref="P21" authorId="3" shapeId="0">
      <text>
        <r>
          <rPr>
            <b/>
            <sz val="9"/>
            <color indexed="81"/>
            <rFont val="Tahoma"/>
            <family val="2"/>
          </rPr>
          <t>Manuela Hernandez:</t>
        </r>
        <r>
          <rPr>
            <sz val="9"/>
            <color indexed="81"/>
            <rFont val="Tahoma"/>
            <family val="2"/>
          </rPr>
          <t xml:space="preserve">
Se aprobó prórroga mediante memorando n°3-2024-163 del 24/01/2024. </t>
        </r>
      </text>
    </comment>
    <comment ref="N22" authorId="12" shapeId="0">
      <text>
        <r>
          <rPr>
            <b/>
            <sz val="9"/>
            <color indexed="81"/>
            <rFont val="Tahoma"/>
            <family val="2"/>
          </rPr>
          <t>Sandra Patricia Henao Reyes:</t>
        </r>
        <r>
          <rPr>
            <sz val="9"/>
            <color indexed="81"/>
            <rFont val="Tahoma"/>
            <family val="2"/>
          </rPr>
          <t xml:space="preserve">
</t>
        </r>
      </text>
    </comment>
    <comment ref="O22" authorId="12" shapeId="0">
      <text>
        <r>
          <rPr>
            <b/>
            <sz val="9"/>
            <color indexed="81"/>
            <rFont val="Tahoma"/>
            <family val="2"/>
          </rPr>
          <t>Sandra Patricia Henao Reyes:</t>
        </r>
        <r>
          <rPr>
            <sz val="9"/>
            <color indexed="81"/>
            <rFont val="Tahoma"/>
            <family val="2"/>
          </rPr>
          <t xml:space="preserve">
Se determina esta fecha, </t>
        </r>
      </text>
    </comment>
  </commentList>
</comments>
</file>

<file path=xl/sharedStrings.xml><?xml version="1.0" encoding="utf-8"?>
<sst xmlns="http://schemas.openxmlformats.org/spreadsheetml/2006/main" count="1137" uniqueCount="435">
  <si>
    <t>SEGUIMIENTO PLANES DE MEJORAMIENTO LOTERÍA DE BOGOTÁ</t>
  </si>
  <si>
    <r>
      <t>CODIGO:</t>
    </r>
    <r>
      <rPr>
        <sz val="8"/>
        <color theme="1"/>
        <rFont val="Arial Narrow"/>
        <family val="2"/>
      </rPr>
      <t xml:space="preserve"> FRO102-561-1</t>
    </r>
  </si>
  <si>
    <r>
      <t xml:space="preserve">FECHA: </t>
    </r>
    <r>
      <rPr>
        <sz val="8"/>
        <color theme="1"/>
        <rFont val="Arial Narrow"/>
        <family val="2"/>
      </rPr>
      <t>19/04/2023</t>
    </r>
  </si>
  <si>
    <t xml:space="preserve">Orientaciones Generales: </t>
  </si>
  <si>
    <t xml:space="preserve">El archivo contiene las siguiente hojas: </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</si>
  <si>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</si>
  <si>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</si>
  <si>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</si>
  <si>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</si>
  <si>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</si>
  <si>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</si>
  <si>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</si>
  <si>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</si>
  <si>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Proceso afectado</t>
  </si>
  <si>
    <t>Nombre del proceso auditado</t>
  </si>
  <si>
    <t>Número único del Hallazgo</t>
  </si>
  <si>
    <t>Numero consecutivo único dado por la Oficina de Control Interno</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</si>
  <si>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</si>
  <si>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</si>
  <si>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</si>
  <si>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</si>
  <si>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</si>
  <si>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</si>
  <si>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</si>
  <si>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</si>
  <si>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</si>
  <si>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</si>
  <si>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</si>
  <si>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Tipo de acción propuesta</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</si>
  <si>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</si>
  <si>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</si>
  <si>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</si>
  <si>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</si>
  <si>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</si>
  <si>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</si>
  <si>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</si>
  <si>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</si>
  <si>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</si>
  <si>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</si>
  <si>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</si>
  <si>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</si>
  <si>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</si>
  <si>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</si>
  <si>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</si>
  <si>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</si>
  <si>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</si>
  <si>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</si>
  <si>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</si>
  <si>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</si>
  <si>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</si>
  <si>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</si>
  <si>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</si>
  <si>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</si>
  <si>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SIN INICIAR Y/O EN EJECUCIÓN:</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CUMPLIDA</t>
    </r>
    <r>
      <rPr>
        <sz val="11"/>
        <color theme="1"/>
        <rFont val="Arial Narrow"/>
        <family val="2"/>
      </rPr>
      <t xml:space="preserve">: 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</si>
  <si>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</si>
  <si>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</si>
  <si>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</si>
  <si>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</si>
  <si>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</si>
  <si>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</si>
  <si>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Hoja "Resultados seguimiento", la cual refleja el estado de los planes de mejoramiento de la entidad en cada seguimiento trimestral.</t>
  </si>
  <si>
    <t>CIERRES ACCION / HALLAZGO</t>
  </si>
  <si>
    <t>Causa(s) del hallazgo</t>
  </si>
  <si>
    <t>Tipo de acción Propuesta</t>
  </si>
  <si>
    <t>Fecha de inicio
(DD-MM-AA)</t>
  </si>
  <si>
    <t>Fecha terminación
(DD-MM-AA)</t>
  </si>
  <si>
    <t>Modificación Fecha terminación
(DD-MM-AA)</t>
  </si>
  <si>
    <t>Seguimiento I Trimestre</t>
  </si>
  <si>
    <t>1.Fecha seguimiento</t>
  </si>
  <si>
    <t>1.Detalle del avance de la acción de mejora</t>
  </si>
  <si>
    <t>1.Actividades realizadas  a la fecha</t>
  </si>
  <si>
    <t>1.Resultado del indicador</t>
  </si>
  <si>
    <t>1. 25% avance en ejecución de la meta</t>
  </si>
  <si>
    <t>1.Alerta</t>
  </si>
  <si>
    <t>1.Analisis - Seguimiento OCI</t>
  </si>
  <si>
    <t>1.Auditor que realizó el seguimiento</t>
  </si>
  <si>
    <t>1. Estado de la acción</t>
  </si>
  <si>
    <t>Origen Externo</t>
  </si>
  <si>
    <t>INFORME VISITA DIRECCIÓN DISTRITAL DE ARCHIVO 2019</t>
  </si>
  <si>
    <t>GESTIÓN DOCUMENTAL</t>
  </si>
  <si>
    <t xml:space="preserve">No cuenta con Tablas de Valoracion Documental TVD convalidadas por el ente competente </t>
  </si>
  <si>
    <t>Aún no se ha terminado el levantamiento del inventario único documental del fondo documental acumulado para todos los periodos históricos</t>
  </si>
  <si>
    <t>4. Elaboración de las Tablas de Valoración Documental</t>
  </si>
  <si>
    <t>Tablas de Valoración por cada uno de los 7 periodos</t>
  </si>
  <si>
    <t>Correctiva</t>
  </si>
  <si>
    <t>Sistemas</t>
  </si>
  <si>
    <t>Se encuentran en proceso de elaboracion teniendo encuenta que se les dara prioridad, toda vez que el inventario del fondo documental (insumo principal paras las tablas TVD) ya se encuentra estructurado normativamente.</t>
  </si>
  <si>
    <t xml:space="preserve">La acción de mejora se encuentra en término.
Así mismo, las TVD se encuentran en proceso de elaboración. No se presentó ninguna evidencia </t>
  </si>
  <si>
    <t xml:space="preserve">Islena Pineda Rodríguez </t>
  </si>
  <si>
    <t>5. Elaboración de la memoria descriptiva según requerimientos Acuerdo 04 de 2019 del AGN</t>
  </si>
  <si>
    <t>Memoria descriptiva</t>
  </si>
  <si>
    <t>Unidad de Bienes y Servicios</t>
  </si>
  <si>
    <t xml:space="preserve">La acción de mejora se encuentra en término.
Así mismo, la memoria descriptiva se encuentra en proceso de elaboración. No se presentó ninguna evidencia. </t>
  </si>
  <si>
    <t xml:space="preserve">6. Presentar las TVD al  Comité Institucional de gestión y Desempeño
</t>
  </si>
  <si>
    <t>Acta de aprobación del Comité Institucional de Gestión y Desempeño</t>
  </si>
  <si>
    <t xml:space="preserve">La acción de mejora se encuentra en término.
Así mismo, las TVD se encuentran en proceso de elaboración para la posterior presentacion al CDGYD. No se presentó ninguna evidencia. </t>
  </si>
  <si>
    <t xml:space="preserve">No se ha intervenido el Fondo Documental Acumulado de acuerdo a las Tablas de valoracion  Documental </t>
  </si>
  <si>
    <t>No se cuenta con el instrumento Archivistico convalidado para proceder a la intervencion del Fondo documental Acumulado.</t>
  </si>
  <si>
    <t>1. Aplicación de los procesos archivísticos (Clasificación, Ordenación y Descripción)
2. Foliación 
3. Conformación de expedientes según series y subseries documentales -TVD
4. Ubicación en la estantería por periodos históricos y según organigrama
5. Aplicación TVD en su disposición final (Transferencias documentales secundarias y eliminación documental de acuerdo con los tiempos de retención)</t>
  </si>
  <si>
    <t>Aplicación de las Tablas de Valoración Documental</t>
  </si>
  <si>
    <t>Una vez convalidada por el archivo distrital de bogota se dara inicio a su implementacion..</t>
  </si>
  <si>
    <t xml:space="preserve">EN TERMINO </t>
  </si>
  <si>
    <t xml:space="preserve">La acción de mejora se encuentra en término.
Así mismo, las TVD se encuentran en proceso de elaboración. No se presentó ninguna evidencia. </t>
  </si>
  <si>
    <t xml:space="preserve">La entidad no ha realizado transferencias secundarias  a la direccion Distrital de Archivos  de Bogota. </t>
  </si>
  <si>
    <t>No se cuenta con el instrumento Archivistico convalidado para reaizazr transferencias documentales secundarias</t>
  </si>
  <si>
    <t xml:space="preserve">Aplicación de las Tablas de Valoración Documental convalidadas por la Dirección Archivo de Bogotá: 
1. Revisión de las series y subseries documentales de acuerdo con la disposición final, según TVD.
2. Separar los expedientes y elaborar inventario de las series a transfererir.
3. Realizar a descripción documental de acuerdo con la norma ISAD-G sobre descripción archivística.
4. Enviar a la Dirección Distrital de Archivo de Bogotá la documentación a transferir.
Personas: Archivista y tecnologos contratados para realizar as actividades correspondientes.
</t>
  </si>
  <si>
    <t>Tablas de Valoración Documental aplicadas</t>
  </si>
  <si>
    <t>La entidad no ha publicado en la pagina web la informacion de las transferencias secundarias realizadas a la direccion distrital de archivo de bogota, en cumplimiento con el decreto 1515  Articulo 16, compilado en el decreto 1080 de 2015 Articulos 2.8.10.14</t>
  </si>
  <si>
    <t>Aplicación de las Tablas de Valoración Documental convalidadas por la Dirección Archivo de Bogotá:
1. Publicación en la página web de la entidad la información, una vez se hayan realizado las transferencias secundarias al Arhivo de Bogotá.</t>
  </si>
  <si>
    <t>Aplicación de las Tablas de Valoración Documental aplicadas</t>
  </si>
  <si>
    <t xml:space="preserve">La acción de mejora se encuentra en término,
Así  mismo, las TVD se encuentran en proceso de elaboración. No se presentó ninguna evidencia </t>
  </si>
  <si>
    <t>INFORME VISITA DIRECCIÓN DISTRITAL DE ARCHIVO 2020</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</si>
  <si>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</si>
  <si>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</si>
  <si>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1. Incorporar en la planta de personal de la Lotería de Bogotá, el archivista para el manejo de los procesos de gestión documental, de acuerdo con la normatividad vigente.
2. Nombrar el profesional con el perfil y competencias descritos en el Manual de Funciones.</t>
  </si>
  <si>
    <t>Resolución de nombramiento profesional en Archivística</t>
  </si>
  <si>
    <t>En relacion con el nuevo cambio de gobierno distrital, se ecuentra en la espera de la nueva junta directiva para la presentacion de decisiones pertinentes sobre la accion.</t>
  </si>
  <si>
    <t xml:space="preserve">La acción de mejora se encuentra en término.
Así mismo no se presentó ninguna evidencia </t>
  </si>
  <si>
    <t>INFORME VISITA DIRECCIÓN DISTRITAL DE ARCHIVO 2022</t>
  </si>
  <si>
    <t xml:space="preserve">Implementar los instrumentos archivísticos Banco Terminológico y Modelo de Requisitos para la gestión de los documenros electrónicos </t>
  </si>
  <si>
    <t xml:space="preserve">No se ha implementdo debido a que las tablas convalidadas, no se habían creado expedientes electrónicos </t>
  </si>
  <si>
    <t xml:space="preserve">Implementar el Banco Terminológico </t>
  </si>
  <si>
    <t>Actualización del Banco Terminológico de acuerdo con la actualización de las tablas de Retención Documental y el Modelo de Requisitos de Documentos Electrónicos</t>
  </si>
  <si>
    <t>SECRETARIA GENERAL</t>
  </si>
  <si>
    <t>Este instrumento se debe actualizar en relacion con la actualizacion y modificacion con las Tablas de retencion documental que actualmente esta en proceso de elaboracion.</t>
  </si>
  <si>
    <t>Implementar el Modelo de Requisitos para la Gestión de los Documentos Electrónicos</t>
  </si>
  <si>
    <t>Herramienta de evaluación -SGD</t>
  </si>
  <si>
    <t>Se encuentra en proceso de revision el instrumento de memdiciion de la implementacion del MOREQ</t>
  </si>
  <si>
    <t>La acción de mejora se encuentra en término.
Se presentó como evidencia una guía para su elaboración del Ministerio de las tecnologías.</t>
  </si>
  <si>
    <t>Elaborar el procedimiento o instrutivo para la digitalización de documentos de archivo</t>
  </si>
  <si>
    <t>No se había contemplado elaborar dicho instructivo</t>
  </si>
  <si>
    <t>Elaborar el procedimiento para la digitalización de documentos de archivo</t>
  </si>
  <si>
    <t>Procecimiento y/o instructivo para la digitalización de documentos de archivo.</t>
  </si>
  <si>
    <t>El producto ya se encuentra en porceso de codificacion por parte de la unidad de Planeacion.</t>
  </si>
  <si>
    <t xml:space="preserve">La acción de mejora se cierra, teniendo en cuenta que se presentó evidencia de su cumplimiento, así: INSTRUCTIVO DE DIGITALIZACIÓN DE DOCUMENTOS DE ARCHIVO. Versión 1. Aprobación: Sesiion extratoridnario 03/04/2024.  Coimite Interno de Gestion y Desempeño
</t>
  </si>
  <si>
    <t>CERRADA</t>
  </si>
  <si>
    <t>Formular, aprobar e implementar el esquema de metadatos para la gestión de documentos electrónicos de archivo</t>
  </si>
  <si>
    <t>No se había  formulado, a raíz, de que las Tablas de Retención Documental no se encontraban actualizadas</t>
  </si>
  <si>
    <t>formular el esquema de metadatos para la gestión de documentos electrónicos de archivo</t>
  </si>
  <si>
    <t>Esquema de Metados para la Gestión de Documentos Electrónicos de Archivo</t>
  </si>
  <si>
    <t>Este hallazgo se debera replantear toda vez que la gestion documental electronica de docuemntos de archivo no se iniciado en la entidad.</t>
  </si>
  <si>
    <t>La acción de mejora se encuentra en término,
Así mismo, no se presentó ninguna evidencia</t>
  </si>
  <si>
    <t>Aprobar el esquema de metadatos para la gestión de documentos electrónicos de archivo</t>
  </si>
  <si>
    <t>Acta de aprobación por parte del Comité Institucional de Gestión y Desempeño</t>
  </si>
  <si>
    <t>La acción de mejora se encuentra en término.
Así mismo, no se presentó ninguna evidencia</t>
  </si>
  <si>
    <t>Implementar el Esquema de Metadatos para la Gestión de Documentos Electrónicos de Archivo</t>
  </si>
  <si>
    <t>Acto Administrativo de adopción e implementación Esquema de Metadatos para la Gestión de Documentos Electrónicos de Archivo</t>
  </si>
  <si>
    <t>La acción de mejora se encuentra en término.
Así9 mismo, no se presentó ninguna evidencia</t>
  </si>
  <si>
    <t>Implementar mecanismos de firma electrónica para la producción de documentos electrónicos de archivo-SGDA para controlar el ciclo vital de los documentos electrónicos de archivo desde su producción hasta su disposisicón final, garantizando el acceso y preservación de los documentos producidos por la entidad</t>
  </si>
  <si>
    <t>falta de controles para implementar la firma electrónica</t>
  </si>
  <si>
    <t>Implementación de la firma electrónica</t>
  </si>
  <si>
    <t>Comunicaciones oficiales con firma electrónica</t>
  </si>
  <si>
    <t>se esta delantando los procesos para su implementacion el el SIGA</t>
  </si>
  <si>
    <t xml:space="preserve"> Implementar la política de cero papel</t>
  </si>
  <si>
    <t>Falta de seguimiento de los procesos</t>
  </si>
  <si>
    <t>Implementar la política de cero papel</t>
  </si>
  <si>
    <t xml:space="preserve">Guía para la implementación de la política de eficiencia en el uso y consumo del papel </t>
  </si>
  <si>
    <t>Se debe replantear este hallazgo toda vez para las politicas no se elaboran guias para su implementacion se desarrollan intriumentos de medicion como indicadores o matrices de control.</t>
  </si>
  <si>
    <t xml:space="preserve">ALERTA </t>
  </si>
  <si>
    <t xml:space="preserve">Aprobar el Sistema Integrado de Conservación </t>
  </si>
  <si>
    <t>No se ha enviado para aprobación, ya que falta el componente del Plan de Preservación Digital</t>
  </si>
  <si>
    <t>Actualización del Plan de Preservación Digital</t>
  </si>
  <si>
    <t>Plan de Preservación Digital</t>
  </si>
  <si>
    <t>Esta accion se adelantara una vez se contrate el conservador / restaurador</t>
  </si>
  <si>
    <t>Enviar aprobación el documento del Sistema Integrado de Conservación</t>
  </si>
  <si>
    <t xml:space="preserve">Sistema Integrado de Conservación aprobado </t>
  </si>
  <si>
    <t>Incluir en el informe de rendición de cuentas de la entidad las acciones, logros y dificultades del proceso de gestión documental.</t>
  </si>
  <si>
    <t xml:space="preserve">No se tuvo en cuenta el proceso de gestión documental por parte de los involucrados </t>
  </si>
  <si>
    <t>Incluir en el informe de rendición de cuentas la gestión del proceso de gestión documental</t>
  </si>
  <si>
    <t>Informe de Rendición de Cuentas</t>
  </si>
  <si>
    <t>Se incluyo informe con las acciones, logros y dificultades de proceso de gestion documental en el bonton de transparencia de la pagina web 4.9.3, no obtante se inluira en la proxima rendicion de cuentas del 1 semestre de 2024</t>
  </si>
  <si>
    <t>INFORME VISITA DIRECCIÓN DISTRITAL DE ARCHIVO 2023</t>
  </si>
  <si>
    <t xml:space="preserve">Implementar los programas específicos del Progama de Gestión Documental </t>
  </si>
  <si>
    <t>No se han imlementado los programas especifìcos debido al proceso de actulización de las Tablas de Retención Documental, en razón a que es una de las actividades que dependen, muchas de las actividades de los programas.</t>
  </si>
  <si>
    <r>
      <rPr>
        <sz val="10"/>
        <color rgb="FF000000"/>
        <rFont val="Arial Narrow"/>
        <family val="2"/>
      </rPr>
      <t xml:space="preserve">Implementar los programas específicos que se relacionana a continuación y realizar informes de manera anual:
1. Programa de normalización de formas y formularios electrónicos
2. Programa de documentos vitales o esenciales
3. Programa de gestión de documentos electrónicos
4. Programa de reprografía
5. Programa de documentos especiales
6. Plan Institucional de capacitación
7. Programa de auditoría y contro
</t>
    </r>
    <r>
      <rPr>
        <b/>
        <sz val="10"/>
        <color rgb="FF000000"/>
        <rFont val="Arial Narrow"/>
        <family val="2"/>
      </rPr>
      <t xml:space="preserve">NOTA ACLARATORIA: </t>
    </r>
    <r>
      <rPr>
        <sz val="10"/>
        <color rgb="FF000000"/>
        <rFont val="Arial Narrow"/>
        <family val="2"/>
      </rPr>
      <t>Las fechas propuestas, se dan en razón en primer lugar, porque se tienen formuladas varias acciones de cumplimiento de los planes de mejoramiento de las anteriores vigencias, en segundo lugar la implementación de cada uno de estos programas específicos dependen de la actualización de las TRD.</t>
    </r>
  </si>
  <si>
    <t>7 programas.
7 Informes anuales.</t>
  </si>
  <si>
    <t>Acción de mejora</t>
  </si>
  <si>
    <t>UNIDAD DE RECURSOS FÍSICOS</t>
  </si>
  <si>
    <t>Se encuentra en proceso de implementacion los programas de reprografia (instructivo de digitalizacion),(politica de cero papel).</t>
  </si>
  <si>
    <t xml:space="preserve">La acción de mejora se encuentra en término.
Así mismo, se presentaron avances como el instructivo de digitalización y política de cero papel, por tanto, esta acción de mejora se encuentra en proceso de implementación. </t>
  </si>
  <si>
    <t>Incorporar en la herramienta de seguimiento a la ejecución del programa de gestión documental una columna que permita identificar si las actividades programadas responden a la implementación del Programa de Gestión Documental, Plan Institucional de Archivos o Sistema Integrado de Conservación</t>
  </si>
  <si>
    <t>Sugerencia del Archivo de Bogotá, teniendo en cuenta que no hay un formato estipulado para la herramienta de seguimiento</t>
  </si>
  <si>
    <t xml:space="preserve">
1. Formalizar el formato de herramienta de seguimiento con la Oficina Asesora de Planeación
2. Incluir en la herramienta de seguimiento los campos de Programa de Gestión Documental-PGD y Plan Institucional de Archivos -PINAR</t>
  </si>
  <si>
    <t>Formato de Herramienta de seguimiento actualizada y aprobada por el Comité Institucional de Gestión y Desempeño</t>
  </si>
  <si>
    <t>Acción Correctiva</t>
  </si>
  <si>
    <t>esta herramenta se incluira tanto como el PGD como el PINAR. en el momento que se de curso a la actualizacion correspondiente (se termina la vigencia actual en el precente año)</t>
  </si>
  <si>
    <t>La acción de mejora se encuentra en término.
Así mismo, no se presentaron evidencias.</t>
  </si>
  <si>
    <t xml:space="preserve">Levantamiento del Inventario documental de los expedientes que han sido trasladados al depósito del Archivo Central, sin el cumplimiento de los requisitos de una transferencia o sin la aplicación de las Tablas de Retención Documental </t>
  </si>
  <si>
    <t>La causa es porque las dependencias realizaron traslados documentales, y no se les dieron los lineamientos para realizar las transferencias documentales primarias, por lo tanto, se hace necesario aplicar las Tablas de Retención Documental aplicando  los procesos archivísticos</t>
  </si>
  <si>
    <r>
      <rPr>
        <sz val="10"/>
        <color rgb="FF000000"/>
        <rFont val="Arial Narrow"/>
        <family val="2"/>
      </rPr>
      <t xml:space="preserve">1 .Verificación y organización de los expedientes de cada una de las dependencias de acuerdo con las Tablas de Retención Documental
</t>
    </r>
    <r>
      <rPr>
        <b/>
        <sz val="10"/>
        <color rgb="FF000000"/>
        <rFont val="Arial Narrow"/>
        <family val="2"/>
      </rPr>
      <t>NOTA</t>
    </r>
    <r>
      <rPr>
        <sz val="10"/>
        <color rgb="FF000000"/>
        <rFont val="Arial Narrow"/>
        <family val="2"/>
      </rPr>
      <t>: Los informes de se entregaran uno por cada seguimiento del Plan de Mejoramiento</t>
    </r>
  </si>
  <si>
    <t>Informe de los expedientes organizados, que contenga la descripción de la verificación de la organización de los expedientes de la dependencias, de acuerdo con las TRD</t>
  </si>
  <si>
    <t>el proceso ya se inicio con la Unidad de recursos fisicos (se realizo transferencia de docuemntacion promaria con base con la TRD vigente), falta organizar los demas invenatarios de las demas dependencias.</t>
  </si>
  <si>
    <r>
      <t xml:space="preserve">1. Elaboración del Inventario Único conforme a las series y subseries documentales de acuerdo con la TRD.
</t>
    </r>
    <r>
      <rPr>
        <b/>
        <sz val="10"/>
        <rFont val="Arial Narrow"/>
        <family val="2"/>
      </rPr>
      <t>NOTA:</t>
    </r>
    <r>
      <rPr>
        <sz val="10"/>
        <rFont val="Arial Narrow"/>
        <family val="2"/>
      </rPr>
      <t xml:space="preserve"> Teniendo en cuenta, el volumen documental para la organización de los expedientes, y de otra parte, no se cuenta con suficiente personal para realizar la labor se estipulan las fechas en un mediano plazo. </t>
    </r>
  </si>
  <si>
    <t>Informe que contenga la descripción de la verificación efectuada a la elaboración del Inventario Único conforme a las series y subseries de las TRD</t>
  </si>
  <si>
    <t>el proceso ya se inicio con la Unidad de recursos fisicos (se realizo transferencia de docuemntacion promaria con base con la TRD vigente), falta organizar los demas invenatarios de las demas dependencias.para la  la elaboracion del inventario</t>
  </si>
  <si>
    <t xml:space="preserve">Implementar los instrumentos archivísticos Banco Terminológico y Modelo de Requisitos para la gestión de los documentos electrónicos </t>
  </si>
  <si>
    <t>No se ha implementado debido a que las tablas convalidadas, no se cuentan con expedientes electrónicos</t>
  </si>
  <si>
    <t xml:space="preserve">1. Incluir dentro del Sistema de Gestión de Documento Electrónico la terminológica del Banco Terminológico
</t>
  </si>
  <si>
    <t xml:space="preserve">Informe de la inclusión de la terminología </t>
  </si>
  <si>
    <t>El banco terminologico se incluira en el momento en que se inicie el sistema de gestion de documentos electronicos.</t>
  </si>
  <si>
    <t xml:space="preserve">2. Implementar las actividades  del Modelo de Requisitos de Documentos Electrónicos </t>
  </si>
  <si>
    <t>Informe de seguimiento reportando las actividades implementadas</t>
  </si>
  <si>
    <t>se realizara las visitas a cada una de las dependencias para verificar la implentacion del MOREQ al tiempo con las visitas de control y seguimineto de archivos de gestion e inventaruos docuemntales</t>
  </si>
  <si>
    <t>Realizar el levantamiento de los inventarios documentales de la producción documental anterior a 2008 y que se encuentra en las oficinas productoras.</t>
  </si>
  <si>
    <t>A raíz de los seguimientos trimestrales que implementó Gestión Documental desde la vigencia 2022, se evidenció que las dependencias contaban con documentación anterior al 2008</t>
  </si>
  <si>
    <t>Trasladar los expedientes que se encuentren pendientes en las dependencias anteriores al 2008, al Archivo Central a través del Inventario Único Documental.</t>
  </si>
  <si>
    <t>Inventario Único Documental Secretaria General
Inventario  Único Documental Unidad de Talento Humano
 Inventario  Único Documental Unidad de Financiera y Contable.</t>
  </si>
  <si>
    <t>esta accion se realizara en paralelo con las tranferecias docuemntales primarias de la tabla de retencion docuemntal vigente.</t>
  </si>
  <si>
    <t>Elaborar y ejecutar el Plan de Transferencias Secundarias</t>
  </si>
  <si>
    <t>No se había elaborado en razón a que la entidad aún no cuenta con Tablas de Valoración Documental, hasta tanto no sean convalidadas y la documentación no cumpla su tiempo de retención en el Archivo Central,  no se podrá dar cumplimento al Plan de transferencias Secundarias</t>
  </si>
  <si>
    <t>Elaborar e implementar el Plan de transferencias secundarias e implementarlo, una vez sean convalidadas las Tablas de Valoración Documental, le cual debe ser aprobado por el Comité Institucional de Gestión y Desempeño.</t>
  </si>
  <si>
    <t xml:space="preserve">Plan de transferencias documentales secundarias </t>
  </si>
  <si>
    <t>esta accion se pora realizar una vez el instrumento permitente TVD sean aprobada por el archivo de bogota e impletadas en la entidad</t>
  </si>
  <si>
    <t>Implementar el Plan de Conservación Documental y la herramienta de seguimiento a los programas de conservación documental</t>
  </si>
  <si>
    <t>No se había contratado el profesional, en razón a que se deben contar con unos equipos de medición de temperatura y humedad relativa como parte de la implementación del Sistema Integrado de Conservación</t>
  </si>
  <si>
    <t xml:space="preserve">Contratar el profesional en Conservación  e incluir dentro de las obligaciones del contrato la Implementación del l Plan de Conservación Documental </t>
  </si>
  <si>
    <t xml:space="preserve">Contrato de prestación de servicios </t>
  </si>
  <si>
    <t>esta accion se realizara en concordacion a la solicitud de apalzamiento enviada a la OCI</t>
  </si>
  <si>
    <t>Actualización del Banco Terminológico</t>
  </si>
  <si>
    <t>Los términos relacionados en el documento actual del Banco Terminológico no cuentan con una descripción, valoración disposición final, ni tipologías documentales asociadas, esto en razón a que se encuentra en actualización las Tablas de Retención Documental</t>
  </si>
  <si>
    <t>Actualizar el Banco Terminológico de acuerdo con la actualización de las Tablas de Retención Documental, una vez estén convalidadas</t>
  </si>
  <si>
    <t>Banco terminológico actualizado</t>
  </si>
  <si>
    <t>esta accion se realizara uuna vez se convaliden las TRD.</t>
  </si>
  <si>
    <t>Actualizar la Tabla de Control de Acceso</t>
  </si>
  <si>
    <r>
      <rPr>
        <sz val="10"/>
        <color rgb="FF000000"/>
        <rFont val="Arial Narrow"/>
        <family val="2"/>
      </rPr>
      <t xml:space="preserve">No hay  se tuvo en  cuenta dichos capos en el  momento de la elaboración del documento, por lo tanto, se debe incluir en la Tabla de Control de Acceso los privilegios para editar, leer, organizar, transferir, publicar y copiar.
</t>
    </r>
    <r>
      <rPr>
        <b/>
        <sz val="10"/>
        <color rgb="FF000000"/>
        <rFont val="Arial Narrow"/>
        <family val="2"/>
      </rPr>
      <t>NOTA</t>
    </r>
    <r>
      <rPr>
        <sz val="10"/>
        <color rgb="FF000000"/>
        <rFont val="Arial Narrow"/>
        <family val="2"/>
      </rPr>
      <t xml:space="preserve">: Las fechas propuestas se dan en razón, a que es necesario contar con las tablas de retención convalidadas, de modo tal, que no se suscite ningún cambio y se pueda pasar el documento para aprobación del Comité Institucional de Gestión </t>
    </r>
  </si>
  <si>
    <t>Incluir en la Tabla de Control de Acceso los privilegios para editar, leer, organizar, transferir, publicar y copiar</t>
  </si>
  <si>
    <t>Tabla de Control de Acceso actualizada</t>
  </si>
  <si>
    <t>Esta en proceso de actualizacion.</t>
  </si>
  <si>
    <t>Definir políticas, lineamientos técnicos, jurídicos y funcionales y los procedimientos para la gestión y tratamiento de los documentos electrónicos de archivo acordes las necesidades de la Entidad.</t>
  </si>
  <si>
    <r>
      <t xml:space="preserve">La entidad se encuentra en el proceso de actualización de las Tablas de Retención Documental , en donde se definen los documentos electrónicos.
</t>
    </r>
    <r>
      <rPr>
        <b/>
        <sz val="10"/>
        <rFont val="Arial Narrow"/>
        <family val="2"/>
      </rPr>
      <t>NOTA</t>
    </r>
    <r>
      <rPr>
        <sz val="10"/>
        <rFont val="Arial Narrow"/>
        <family val="2"/>
      </rPr>
      <t>: Las fechas propuestas, se dan a mediano plazo, teniendo en cuenta que para la vigencia 2022 se encuentran muchas actividades para dar cumplimiento</t>
    </r>
  </si>
  <si>
    <t>1. Elaborar documento sobre las políticas para los documentos electrónicos de archivo</t>
  </si>
  <si>
    <t>Documento sobre Políticas de los  Documento Electrónicos</t>
  </si>
  <si>
    <t>NO se iniciado con la elabracion de la politica</t>
  </si>
  <si>
    <t>2. Aprobar ante el Comité Institucional de Gestión y Desempeño el documento sobre las políticas para los documentos electrónicos de archivo</t>
  </si>
  <si>
    <t>3. Implementar  el documento sobre las políticas para los documentos electrónicos de archivo</t>
  </si>
  <si>
    <t>Actas de reunión con la Jefe de la Unidad de Recursos Físicos sobre el avance de la implementación</t>
  </si>
  <si>
    <t>Implementar el proceso de aprovisionamiento (adquirió, desarrollo y/o  mejoramiento) del SGDEA, acorde a los requerimientos y necesidades a nivel de documento electrónico de archivo de la entidad.</t>
  </si>
  <si>
    <t>Falta de incluir en el contrato del profesional en sistemas que se encarga del Sistema Integrado de Archivos-SIGA,  en el cual se encarga de los desarrollos, que se incluya el proceso de implementación de aprovisionamiento del SGDEA.</t>
  </si>
  <si>
    <t>1. Implementar los desarrollos y mejoras acorde con el contrato de prestación de servicios, el cual esta vigente.</t>
  </si>
  <si>
    <t>Proceso de aprovisionamiento implementado</t>
  </si>
  <si>
    <t>Esta accion se realiza en el proceso de contratacion del profesional</t>
  </si>
  <si>
    <t>Falta de implementación del Plan de Preservación Digital a Largo Plazo, que incluya principios, políticas, estrategias y acciones específicas para preservar a largo plazo los documentos que se generen en formatos electrónicos o que ese conviertan a este a partir del material analógico existente.</t>
  </si>
  <si>
    <t>1. Actualización del Plan de Preservación Digital a Largo Plazo</t>
  </si>
  <si>
    <t>1. Actualizar el Plan de Preservación Digital a largo Plazo actualizado</t>
  </si>
  <si>
    <t>Plan de Preservación Digital a Largo Plazo</t>
  </si>
  <si>
    <t>Esta accion dara inicio una vez se contrate al profesional conservador restaurador</t>
  </si>
  <si>
    <t>2. Aprobar por parte del Comité Institucional de Gestión y Desempeño el Plan de Preservación a Largo Plazo</t>
  </si>
  <si>
    <t>2. Acta de aprobación del . Plan de Preservación Digital a largo Plazo por parte del Comité Institucional de Gestión y Desempeño</t>
  </si>
  <si>
    <t>3. Seguimiento y control al plan de preservación Digital a largo plazo.</t>
  </si>
  <si>
    <t>Informe que contenga el seguimiento anual al plan de preservación digital a largo plazo.</t>
  </si>
  <si>
    <t xml:space="preserve">Seguimiento </t>
  </si>
  <si>
    <t>Falta de estrategias que garanticen la reducción del consumo de papel en la entidad.</t>
  </si>
  <si>
    <t>Capacitar y socializar la estrategia.</t>
  </si>
  <si>
    <t>Realizar jornadas de capacitación de herramientas colaborativas</t>
  </si>
  <si>
    <t>Capacitación y socialización</t>
  </si>
  <si>
    <t>31/04/2024</t>
  </si>
  <si>
    <t>Esta acapacitacion esta programada para el mes de abril</t>
  </si>
  <si>
    <t>Falta de estrategias para la difusión de la historia laboral</t>
  </si>
  <si>
    <t>Diseñar la estrategia de difusión de historia laboral</t>
  </si>
  <si>
    <t>Documento aprobado por la instancia correspondiente al interior de la Lotería de Bogotá,  que contenga la estrategia de difusión de la historia laboral</t>
  </si>
  <si>
    <t>Estrategia</t>
  </si>
  <si>
    <t>No se iniciado con la elaboracion del documento</t>
  </si>
  <si>
    <t>Dar cumplimiento con la estrategia implementada</t>
  </si>
  <si>
    <t>Realizar un informe que contenga el seguimiento anual a la estrategia de difusión de historia laboral</t>
  </si>
  <si>
    <t>Seguimiento a la estrategia</t>
  </si>
  <si>
    <t>Ausencia de medidas, en materia de  adopción, implementación,  aplicación,  preservación, protección, y acceso en cada uno de los procesos que rigen la gestión documental relativos a los derechos humanos, de acuerdo con la normativa vigente.</t>
  </si>
  <si>
    <t>Identificar y determinar si es necesario incluir en el fondo documental documentos de archivo que registren información relacionada con alguna de las violaciones a los Derechos Humanos y si existen  e documentos producidos en ejercicio de sus funciones, relacionados con Derechos Humanos y DIH y ajustar las TRD Y TVD, incluirlos en los inventarios documentales.</t>
  </si>
  <si>
    <t>Elaborar un protocolo para la gestión documental de los archivos relativos a la violación de los derechos humanos, en donde se definan claramente los lineamientos para el manejo de dichos expedientes al interior de la entidad.</t>
  </si>
  <si>
    <t>Diagnóstico</t>
  </si>
  <si>
    <t>no se realizado la accion</t>
  </si>
  <si>
    <t>Socializar el protocolo para la gestión documental de los archivos relativos a la violación de los derechos humanos, a todos los servidores de la entidad.</t>
  </si>
  <si>
    <t>TABLA RESUMEN ESTADO PLANES DE MEJORAMIENTO-ARCHIVO DISTRITAL</t>
  </si>
  <si>
    <t>ÁREA AFECTADA</t>
  </si>
  <si>
    <t>ORIGEN</t>
  </si>
  <si>
    <t>N° OBSERVACIONES</t>
  </si>
  <si>
    <t>N° OBSERVACIONES CERRADAS</t>
  </si>
  <si>
    <t>N° ACCIONES</t>
  </si>
  <si>
    <t>ACCIONES CERRADAS A 31/12/2023</t>
  </si>
  <si>
    <t>ACCIONES CERRADAS I TRIMESTRE 2024</t>
  </si>
  <si>
    <t>ACCIONES INCUMPLIDAS</t>
  </si>
  <si>
    <t xml:space="preserve"> EN EJECUCIÓN</t>
  </si>
  <si>
    <t>UNIDAD DE BIENES Y SERVICIOS</t>
  </si>
  <si>
    <t>INFORME VISITA DIRECCIÓN DISTRITAL DE ARCHIVO 2021</t>
  </si>
  <si>
    <t>TOTAL</t>
  </si>
  <si>
    <t>TABLA RESUMEN ESTADO PLANES DE MEJORAMIENTO</t>
  </si>
  <si>
    <t>ACCIONES CERRADAS A 31/12/2022</t>
  </si>
  <si>
    <t>ACCIONES CERRADAS I TRIMESTRE 2023</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</si>
  <si>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</si>
  <si>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</si>
  <si>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</si>
  <si>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</si>
  <si>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</si>
  <si>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</si>
  <si>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</si>
  <si>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</si>
  <si>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ACCIÓN</t>
  </si>
  <si>
    <t>Área responsable de ejecución</t>
  </si>
  <si>
    <t>Líder área responsable de ejecución</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</si>
  <si>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</si>
  <si>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</si>
  <si>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</si>
  <si>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</si>
  <si>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</si>
  <si>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</si>
  <si>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</si>
  <si>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</si>
  <si>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</si>
  <si>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</si>
  <si>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</si>
  <si>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</si>
  <si>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</si>
  <si>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</si>
  <si>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</si>
  <si>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</si>
  <si>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</si>
  <si>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</si>
  <si>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</si>
  <si>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</si>
  <si>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</si>
  <si>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</si>
  <si>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</si>
  <si>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</si>
  <si>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</si>
  <si>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</si>
  <si>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</si>
  <si>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</si>
  <si>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</si>
  <si>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</si>
  <si>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</si>
  <si>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</si>
  <si>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</si>
  <si>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</si>
  <si>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</si>
  <si>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</si>
  <si>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</si>
  <si>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</si>
  <si>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</si>
  <si>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</si>
  <si>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</si>
  <si>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</si>
  <si>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</si>
  <si>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</si>
  <si>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</si>
  <si>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</si>
  <si>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</si>
  <si>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</si>
  <si>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</si>
  <si>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</si>
  <si>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</si>
  <si>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</si>
  <si>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</si>
  <si>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</si>
  <si>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</si>
  <si>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</si>
  <si>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</si>
  <si>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</si>
  <si>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</si>
  <si>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</si>
  <si>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</si>
  <si>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</si>
  <si>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</si>
  <si>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</si>
  <si>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</si>
  <si>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</si>
  <si>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</si>
  <si>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</si>
  <si>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</si>
  <si>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</si>
  <si>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</si>
  <si>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</si>
  <si>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</si>
  <si>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</si>
  <si>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</si>
  <si>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</si>
  <si>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</si>
  <si>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</si>
  <si>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</si>
  <si>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</si>
  <si>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</si>
  <si>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</si>
  <si>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</si>
  <si>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</si>
  <si>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</si>
  <si>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</si>
  <si>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</si>
  <si>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</si>
  <si>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</si>
  <si>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</si>
  <si>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</si>
  <si>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</si>
  <si>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</si>
  <si>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</si>
  <si>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</si>
  <si>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</si>
  <si>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</si>
  <si>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</si>
  <si>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</si>
  <si>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</si>
  <si>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</si>
  <si>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</si>
  <si>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</si>
  <si>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</si>
  <si>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</si>
  <si>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</si>
  <si>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</si>
  <si>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</si>
  <si>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</si>
  <si>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</si>
  <si>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</si>
  <si>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</si>
  <si>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</si>
  <si>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</si>
  <si>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</si>
  <si>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</si>
  <si>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</si>
  <si>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</si>
  <si>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</si>
  <si>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</si>
  <si>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</si>
  <si>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</si>
  <si>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</si>
  <si>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</si>
  <si>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</si>
  <si>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</si>
  <si>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</si>
  <si>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</si>
  <si>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</si>
  <si>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</si>
  <si>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</si>
  <si>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</si>
  <si>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</si>
  <si>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</si>
  <si>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ABIERTO</t>
  </si>
  <si>
    <t>"La acción de mejora se cierra
El informe de las acciones, logros y dificultades del proceso de gestión documental, se encuentra publicado en la página web rendición de cuentas https://loteriadebogota.com/wp-content/uploads/informe-de-rendicion-de-cuentas-gestion-documental-10-04-2024.pdf. "</t>
  </si>
  <si>
    <t>Esta acción de mejora está incumplida, dado que no se evidencia ninguna avance o cumplimiento de la contratación del profesional en Conservación  e incluir dentro de las obligaciones del contrato la Implementación del l Plan de Conservación Documental. 
Así mismo, la Unidad de Recursos Físicos  solicito su prorroga extemporáneamente, es decir su solicitud se realizó con una antelación menor a 30 dias de vencimiento de la acción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</si>
</sst>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dd/mm/yyyy;@"/>
    <numFmt numFmtId="166" formatCode="d/m/yy;@"/>
  </numFmts>
  <fonts count="57"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b/>
      <sz val="10"/>
      <name val="Arial Narrow"/>
      <family val="2"/>
    </font>
    <font>
      <sz val="10"/>
      <name val="Arial Narrow"/>
      <family val="2"/>
    </font>
    <font>
      <sz val="10"/>
      <color rgb="FFFF0000"/>
      <name val="Arial Narrow"/>
      <family val="2"/>
    </font>
    <font>
      <b/>
      <sz val="9"/>
      <color indexed="81"/>
      <name val="Tahoma"/>
      <family val="2"/>
    </font>
    <font>
      <sz val="9"/>
      <color indexed="81"/>
      <name val="Tahoma"/>
      <family val="2"/>
    </font>
    <font>
      <b/>
      <sz val="8"/>
      <color theme="1"/>
      <name val="Arial Narrow"/>
      <family val="2"/>
    </font>
    <font>
      <sz val="8"/>
      <color theme="1"/>
      <name val="Arial Narrow"/>
      <family val="2"/>
    </font>
    <font>
      <b/>
      <sz val="8"/>
      <color rgb="FF323232"/>
      <name val="Arial"/>
      <family val="2"/>
    </font>
    <font>
      <b/>
      <sz val="10"/>
      <color theme="1"/>
      <name val="Arial"/>
      <family val="2"/>
    </font>
    <font>
      <sz val="10"/>
      <color theme="1"/>
      <name val="Arial"/>
      <family val="2"/>
    </font>
    <font>
      <sz val="10"/>
      <color rgb="FFFF0000"/>
      <name val="Arial"/>
      <family val="2"/>
    </font>
    <font>
      <b/>
      <sz val="9"/>
      <color theme="0"/>
      <name val="Arial"/>
      <family val="2"/>
    </font>
    <font>
      <b/>
      <sz val="11"/>
      <color theme="0"/>
      <name val="Arial"/>
      <family val="2"/>
    </font>
    <font>
      <sz val="11"/>
      <color theme="0"/>
      <name val="Arial"/>
      <family val="2"/>
    </font>
    <font>
      <sz val="11"/>
      <color theme="1"/>
      <name val="Arial"/>
      <family val="2"/>
    </font>
    <font>
      <u/>
      <sz val="10"/>
      <color theme="1"/>
      <name val="Arial Narrow"/>
      <family val="2"/>
    </font>
    <font>
      <b/>
      <sz val="11"/>
      <color rgb="FF000000"/>
      <name val="Arial Narrow"/>
      <family val="2"/>
    </font>
    <font>
      <sz val="11"/>
      <color rgb="FF000000"/>
      <name val="Arial Narrow"/>
      <family val="2"/>
    </font>
    <font>
      <b/>
      <sz val="10"/>
      <color rgb="FF000000"/>
      <name val="Arial Narrow"/>
      <family val="2"/>
    </font>
    <font>
      <sz val="10"/>
      <color rgb="FF000000"/>
      <name val="Arial Narrow"/>
      <family val="2"/>
    </font>
  </fonts>
  <fills count="27">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FFFFFF"/>
        <bgColor rgb="FF000000"/>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EAEFF7"/>
        <bgColor indexed="64"/>
      </patternFill>
    </fill>
    <fill>
      <patternFill patternType="solid">
        <fgColor theme="1"/>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medium">
        <color rgb="FFFFFFFF"/>
      </right>
      <top style="medium">
        <color rgb="FFFFFFFF"/>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s>
  <cellStyleXfs count="11">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cellStyleXfs>
  <cellXfs count="363">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1" xfId="0" applyFont="1" applyBorder="1"/>
    <xf numFmtId="0" fontId="30" fillId="0" borderId="7" xfId="0" applyFont="1" applyBorder="1"/>
    <xf numFmtId="0" fontId="30" fillId="0" borderId="9" xfId="0" applyFont="1" applyBorder="1"/>
    <xf numFmtId="0" fontId="30" fillId="0" borderId="12"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1"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8" fillId="0" borderId="1" xfId="0" applyFont="1" applyBorder="1" applyAlignment="1">
      <alignment horizontal="center" vertical="center" wrapText="1"/>
    </xf>
    <xf numFmtId="9" fontId="29" fillId="0" borderId="3" xfId="0" applyNumberFormat="1" applyFont="1" applyBorder="1" applyAlignment="1" applyProtection="1">
      <alignment horizontal="center" vertical="center"/>
      <protection locked="0"/>
    </xf>
    <xf numFmtId="9" fontId="29" fillId="14" borderId="3" xfId="0" applyNumberFormat="1" applyFont="1" applyFill="1" applyBorder="1" applyAlignment="1" applyProtection="1">
      <alignment horizontal="center" vertical="center"/>
      <protection locked="0"/>
    </xf>
    <xf numFmtId="0" fontId="28" fillId="0" borderId="0" xfId="0" applyFont="1" applyAlignment="1" applyProtection="1">
      <alignment vertical="center"/>
      <protection locked="0"/>
    </xf>
    <xf numFmtId="0" fontId="38" fillId="4" borderId="1" xfId="0" applyFont="1" applyFill="1" applyBorder="1" applyAlignment="1" applyProtection="1">
      <alignment horizontal="center" vertical="center"/>
      <protection locked="0"/>
    </xf>
    <xf numFmtId="14" fontId="29" fillId="0" borderId="1" xfId="0" applyNumberFormat="1" applyFont="1" applyBorder="1" applyAlignment="1" applyProtection="1">
      <alignment horizontal="center" vertical="center" wrapText="1"/>
      <protection locked="0"/>
    </xf>
    <xf numFmtId="0" fontId="35" fillId="0" borderId="0" xfId="0" applyFont="1"/>
    <xf numFmtId="0" fontId="29" fillId="0" borderId="1" xfId="0" applyFont="1" applyBorder="1" applyAlignment="1" applyProtection="1">
      <alignment horizontal="center" vertical="center" wrapText="1"/>
      <protection locked="0"/>
    </xf>
    <xf numFmtId="0" fontId="29" fillId="16" borderId="1" xfId="0" applyFont="1" applyFill="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29" fillId="16" borderId="2" xfId="0" applyFont="1" applyFill="1" applyBorder="1" applyAlignment="1">
      <alignment horizontal="center" vertical="center" wrapText="1"/>
    </xf>
    <xf numFmtId="0" fontId="38" fillId="0" borderId="2" xfId="0" applyFont="1" applyBorder="1" applyAlignment="1">
      <alignment vertical="center" wrapText="1"/>
    </xf>
    <xf numFmtId="0" fontId="38" fillId="0" borderId="1" xfId="4" applyFont="1" applyFill="1" applyBorder="1" applyAlignment="1" applyProtection="1">
      <alignment horizontal="center" vertical="center" wrapText="1"/>
    </xf>
    <xf numFmtId="9" fontId="29" fillId="14" borderId="1" xfId="1" applyFont="1" applyFill="1" applyBorder="1" applyAlignment="1" applyProtection="1">
      <alignment horizontal="center" vertical="center"/>
      <protection locked="0"/>
    </xf>
    <xf numFmtId="0" fontId="37" fillId="0" borderId="2" xfId="0" applyFont="1" applyBorder="1" applyAlignment="1" applyProtection="1">
      <alignment horizontal="center" vertical="center" wrapText="1"/>
      <protection locked="0"/>
    </xf>
    <xf numFmtId="0" fontId="38" fillId="0" borderId="2" xfId="0" applyFont="1" applyBorder="1" applyAlignment="1">
      <alignment horizontal="center" vertical="top" wrapText="1"/>
    </xf>
    <xf numFmtId="0" fontId="38" fillId="0" borderId="1" xfId="0" applyFont="1" applyBorder="1" applyAlignment="1">
      <alignment horizontal="justify" vertical="top"/>
    </xf>
    <xf numFmtId="165" fontId="38" fillId="0" borderId="1" xfId="2" applyNumberFormat="1" applyFont="1" applyBorder="1" applyAlignment="1" applyProtection="1">
      <alignment horizontal="center" vertical="center"/>
      <protection locked="0"/>
    </xf>
    <xf numFmtId="0" fontId="38" fillId="18" borderId="1" xfId="0" applyFont="1" applyFill="1" applyBorder="1" applyAlignment="1">
      <alignment horizontal="justify" vertical="top"/>
    </xf>
    <xf numFmtId="0" fontId="36" fillId="0" borderId="15" xfId="0" applyFont="1" applyBorder="1" applyAlignment="1">
      <alignment horizontal="center" vertical="center" wrapText="1"/>
    </xf>
    <xf numFmtId="0" fontId="38" fillId="0" borderId="1" xfId="0" applyFont="1" applyBorder="1" applyAlignment="1">
      <alignment horizontal="center" vertical="center"/>
    </xf>
    <xf numFmtId="0" fontId="38" fillId="18" borderId="1" xfId="0" applyFont="1" applyFill="1" applyBorder="1" applyAlignment="1">
      <alignment horizontal="justify" vertical="top" wrapText="1"/>
    </xf>
    <xf numFmtId="14" fontId="39" fillId="0" borderId="1" xfId="0" applyNumberFormat="1" applyFont="1" applyBorder="1" applyAlignment="1">
      <alignment horizontal="center" vertical="center"/>
    </xf>
    <xf numFmtId="0" fontId="38" fillId="0" borderId="1" xfId="0" applyFont="1" applyBorder="1" applyAlignment="1">
      <alignment vertical="top" wrapText="1"/>
    </xf>
    <xf numFmtId="0" fontId="38" fillId="0" borderId="1" xfId="2" applyFont="1" applyBorder="1" applyAlignment="1" applyProtection="1">
      <alignment horizontal="center" vertical="center"/>
      <protection locked="0"/>
    </xf>
    <xf numFmtId="0" fontId="39" fillId="0" borderId="1" xfId="2" applyFont="1" applyBorder="1" applyAlignment="1" applyProtection="1">
      <alignment horizontal="center" vertical="center"/>
      <protection locked="0"/>
    </xf>
    <xf numFmtId="0" fontId="38" fillId="16" borderId="1" xfId="0" applyFont="1" applyFill="1" applyBorder="1" applyAlignment="1">
      <alignment horizontal="justify" vertical="top" wrapText="1"/>
    </xf>
    <xf numFmtId="0" fontId="36" fillId="0" borderId="3" xfId="0" applyFont="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8" fillId="0" borderId="2" xfId="2" applyFont="1" applyBorder="1" applyAlignment="1" applyProtection="1">
      <alignment vertical="center" wrapText="1"/>
      <protection locked="0"/>
    </xf>
    <xf numFmtId="0" fontId="38" fillId="0" borderId="1" xfId="2" applyFont="1" applyBorder="1" applyAlignment="1" applyProtection="1">
      <alignment horizontal="justify" vertical="top" wrapText="1"/>
      <protection locked="0"/>
    </xf>
    <xf numFmtId="9" fontId="29" fillId="0" borderId="1" xfId="0" applyNumberFormat="1" applyFont="1" applyBorder="1" applyAlignment="1">
      <alignment horizontal="center" vertical="center" wrapText="1"/>
    </xf>
    <xf numFmtId="0" fontId="38" fillId="0" borderId="1" xfId="0" applyFont="1" applyBorder="1" applyAlignment="1">
      <alignment horizontal="justify" vertical="top" wrapText="1"/>
    </xf>
    <xf numFmtId="14" fontId="38" fillId="0" borderId="1" xfId="2" applyNumberFormat="1" applyFont="1" applyBorder="1" applyAlignment="1" applyProtection="1">
      <alignment horizontal="center" vertical="center"/>
      <protection locked="0"/>
    </xf>
    <xf numFmtId="0" fontId="38" fillId="0" borderId="1" xfId="0" applyFont="1" applyBorder="1" applyAlignment="1" applyProtection="1">
      <alignment horizontal="left" vertical="top" wrapText="1"/>
      <protection locked="0"/>
    </xf>
    <xf numFmtId="0" fontId="38" fillId="0" borderId="1" xfId="2" applyFont="1" applyBorder="1" applyAlignment="1" applyProtection="1">
      <alignment vertical="center" wrapText="1"/>
      <protection locked="0"/>
    </xf>
    <xf numFmtId="0" fontId="38" fillId="0" borderId="2" xfId="0" applyFont="1" applyBorder="1" applyAlignment="1">
      <alignment vertical="top" wrapText="1"/>
    </xf>
    <xf numFmtId="0" fontId="38" fillId="0" borderId="2" xfId="0" applyFont="1" applyBorder="1" applyAlignment="1" applyProtection="1">
      <alignment vertical="center" wrapText="1"/>
      <protection locked="0"/>
    </xf>
    <xf numFmtId="0" fontId="36" fillId="0" borderId="3" xfId="0" applyFont="1" applyBorder="1" applyAlignment="1">
      <alignment vertical="center" wrapText="1"/>
    </xf>
    <xf numFmtId="0" fontId="36" fillId="19" borderId="13" xfId="0" applyFont="1" applyFill="1" applyBorder="1" applyAlignment="1">
      <alignment vertical="center" wrapText="1"/>
    </xf>
    <xf numFmtId="0" fontId="29" fillId="0" borderId="1" xfId="0" applyFont="1" applyBorder="1" applyAlignment="1">
      <alignment horizontal="center" vertical="center"/>
    </xf>
    <xf numFmtId="0" fontId="19" fillId="24" borderId="1" xfId="0" applyFont="1" applyFill="1" applyBorder="1" applyAlignment="1">
      <alignment horizontal="center" vertical="center" wrapText="1" readingOrder="1"/>
    </xf>
    <xf numFmtId="0" fontId="46" fillId="0" borderId="1" xfId="0" applyFont="1" applyBorder="1" applyAlignment="1">
      <alignment horizontal="center" vertical="center" wrapText="1" readingOrder="1"/>
    </xf>
    <xf numFmtId="0" fontId="46" fillId="24" borderId="1" xfId="0" applyFont="1" applyFill="1" applyBorder="1" applyAlignment="1">
      <alignment horizontal="center" vertical="center" wrapText="1" readingOrder="1"/>
    </xf>
    <xf numFmtId="0" fontId="47" fillId="24" borderId="1" xfId="0" applyFont="1" applyFill="1" applyBorder="1" applyAlignment="1">
      <alignment horizontal="center" vertical="center" wrapText="1" readingOrder="1"/>
    </xf>
    <xf numFmtId="0" fontId="2" fillId="24" borderId="1" xfId="0" applyFont="1" applyFill="1" applyBorder="1" applyAlignment="1">
      <alignment horizontal="center" vertical="center" wrapText="1" readingOrder="1"/>
    </xf>
    <xf numFmtId="0" fontId="2" fillId="0" borderId="1" xfId="0" applyFont="1" applyBorder="1" applyAlignment="1">
      <alignment horizontal="center" vertical="center" wrapText="1" readingOrder="1"/>
    </xf>
    <xf numFmtId="0" fontId="5" fillId="0" borderId="0" xfId="0" applyFont="1" applyAlignment="1">
      <alignment horizontal="center"/>
    </xf>
    <xf numFmtId="0" fontId="51" fillId="0" borderId="0" xfId="0" applyFont="1" applyAlignment="1">
      <alignment horizontal="center" vertical="center"/>
    </xf>
    <xf numFmtId="10" fontId="51" fillId="0" borderId="1" xfId="1" applyNumberFormat="1" applyFont="1" applyBorder="1" applyAlignment="1">
      <alignment horizontal="center" vertical="center"/>
    </xf>
    <xf numFmtId="0" fontId="0" fillId="0" borderId="0" xfId="0" applyAlignment="1">
      <alignment horizontal="center" vertical="center"/>
    </xf>
    <xf numFmtId="0" fontId="44" fillId="0" borderId="0" xfId="0" applyFont="1" applyAlignment="1">
      <alignment horizontal="center" vertical="center" wrapText="1" readingOrder="1"/>
    </xf>
    <xf numFmtId="0" fontId="20" fillId="20" borderId="1" xfId="0" applyFont="1" applyFill="1" applyBorder="1" applyAlignment="1">
      <alignment horizontal="center" vertical="center" wrapText="1" readingOrder="1"/>
    </xf>
    <xf numFmtId="0" fontId="20" fillId="20" borderId="1" xfId="0" applyFont="1" applyFill="1" applyBorder="1" applyAlignment="1">
      <alignment horizontal="center" vertical="center" wrapText="1"/>
    </xf>
    <xf numFmtId="0" fontId="20" fillId="21" borderId="1" xfId="0" applyFont="1" applyFill="1" applyBorder="1" applyAlignment="1">
      <alignment horizontal="center" vertical="center" wrapText="1"/>
    </xf>
    <xf numFmtId="0" fontId="20" fillId="22" borderId="1" xfId="0" applyFont="1" applyFill="1" applyBorder="1" applyAlignment="1">
      <alignment horizontal="center" vertical="center" wrapText="1" readingOrder="1"/>
    </xf>
    <xf numFmtId="0" fontId="20" fillId="23" borderId="1" xfId="0" applyFont="1" applyFill="1" applyBorder="1" applyAlignment="1">
      <alignment horizontal="center" vertical="center" wrapText="1" readingOrder="1"/>
    </xf>
    <xf numFmtId="0" fontId="20" fillId="15" borderId="1" xfId="0" applyFont="1" applyFill="1" applyBorder="1" applyAlignment="1">
      <alignment horizontal="center" vertical="center" wrapText="1" readingOrder="1"/>
    </xf>
    <xf numFmtId="0" fontId="20" fillId="16" borderId="1" xfId="0" applyFont="1" applyFill="1" applyBorder="1" applyAlignment="1">
      <alignment horizontal="center" vertical="center" wrapText="1" readingOrder="1"/>
    </xf>
    <xf numFmtId="0" fontId="49"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31" fillId="0" borderId="18" xfId="0" applyFont="1" applyBorder="1" applyAlignment="1">
      <alignment vertical="center"/>
    </xf>
    <xf numFmtId="0" fontId="42" fillId="0" borderId="19" xfId="0" applyFont="1" applyBorder="1" applyAlignment="1">
      <alignment horizontal="center" vertical="center"/>
    </xf>
    <xf numFmtId="0" fontId="31" fillId="0" borderId="20" xfId="0" applyFont="1" applyBorder="1" applyAlignment="1">
      <alignment vertical="center"/>
    </xf>
    <xf numFmtId="14" fontId="42" fillId="0" borderId="21" xfId="0" applyNumberFormat="1" applyFont="1" applyBorder="1" applyAlignment="1">
      <alignment horizontal="center" vertical="center"/>
    </xf>
    <xf numFmtId="14" fontId="38" fillId="0" borderId="1" xfId="2" applyNumberFormat="1" applyFont="1" applyBorder="1" applyAlignment="1" applyProtection="1">
      <alignment horizontal="left" vertical="center" wrapText="1"/>
      <protection locked="0"/>
    </xf>
    <xf numFmtId="0" fontId="52" fillId="0" borderId="0" xfId="0" applyFont="1" applyAlignment="1" applyProtection="1">
      <alignment horizontal="center" vertical="center"/>
      <protection locked="0"/>
    </xf>
    <xf numFmtId="9" fontId="29" fillId="14" borderId="25" xfId="0" applyNumberFormat="1" applyFont="1" applyFill="1" applyBorder="1" applyAlignment="1" applyProtection="1">
      <alignment horizontal="center" vertical="center"/>
      <protection locked="0"/>
    </xf>
    <xf numFmtId="0" fontId="38" fillId="0" borderId="3" xfId="4" applyFont="1" applyFill="1" applyBorder="1" applyAlignment="1" applyProtection="1">
      <alignment horizontal="left" vertical="center" wrapText="1"/>
    </xf>
    <xf numFmtId="0" fontId="29" fillId="16" borderId="1" xfId="0" applyFont="1" applyFill="1" applyBorder="1" applyAlignment="1" applyProtection="1">
      <alignment horizontal="center" vertical="center"/>
      <protection locked="0"/>
    </xf>
    <xf numFmtId="0" fontId="29" fillId="0" borderId="1" xfId="0" applyFont="1" applyBorder="1"/>
    <xf numFmtId="0" fontId="38"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vertical="center" wrapText="1"/>
    </xf>
    <xf numFmtId="0" fontId="38" fillId="0" borderId="1" xfId="0" applyFont="1" applyBorder="1" applyAlignment="1">
      <alignment horizontal="left" vertical="top" wrapText="1"/>
    </xf>
    <xf numFmtId="0" fontId="38" fillId="0" borderId="2" xfId="0" applyFont="1" applyBorder="1" applyAlignment="1">
      <alignment horizontal="center" vertical="center" wrapText="1"/>
    </xf>
    <xf numFmtId="165" fontId="39" fillId="14" borderId="1" xfId="2" applyNumberFormat="1" applyFont="1" applyFill="1" applyBorder="1" applyAlignment="1" applyProtection="1">
      <alignment horizontal="center" vertical="center"/>
      <protection locked="0"/>
    </xf>
    <xf numFmtId="0" fontId="39" fillId="0" borderId="1" xfId="0" applyFont="1" applyBorder="1" applyAlignment="1">
      <alignment horizontal="center" vertical="center" wrapText="1"/>
    </xf>
    <xf numFmtId="0" fontId="38" fillId="0" borderId="1" xfId="0" applyFont="1" applyBorder="1" applyAlignment="1" applyProtection="1">
      <alignment horizontal="center" vertical="center"/>
      <protection locked="0"/>
    </xf>
    <xf numFmtId="0" fontId="54" fillId="0" borderId="0" xfId="0" applyFont="1"/>
    <xf numFmtId="166" fontId="38" fillId="0" borderId="1" xfId="0" applyNumberFormat="1"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horizontal="left" vertical="center"/>
    </xf>
    <xf numFmtId="0" fontId="29" fillId="0" borderId="1" xfId="0" applyFont="1" applyBorder="1" applyAlignment="1">
      <alignment horizontal="left" vertical="center" wrapText="1"/>
    </xf>
    <xf numFmtId="14" fontId="38" fillId="14" borderId="1" xfId="2" applyNumberFormat="1" applyFont="1" applyFill="1" applyBorder="1" applyAlignment="1" applyProtection="1">
      <alignment horizontal="center" vertical="center"/>
      <protection locked="0"/>
    </xf>
    <xf numFmtId="0" fontId="20" fillId="20" borderId="22" xfId="0" applyFont="1" applyFill="1" applyBorder="1" applyAlignment="1">
      <alignment horizontal="center" vertical="center" wrapText="1" readingOrder="1"/>
    </xf>
    <xf numFmtId="0" fontId="20" fillId="20" borderId="23" xfId="0" applyFont="1" applyFill="1" applyBorder="1" applyAlignment="1">
      <alignment horizontal="center" vertical="center" wrapText="1"/>
    </xf>
    <xf numFmtId="0" fontId="20" fillId="21" borderId="2" xfId="0" applyFont="1" applyFill="1" applyBorder="1" applyAlignment="1">
      <alignment horizontal="center" vertical="center" wrapText="1"/>
    </xf>
    <xf numFmtId="0" fontId="20" fillId="22" borderId="24" xfId="0" applyFont="1" applyFill="1" applyBorder="1" applyAlignment="1">
      <alignment horizontal="center" vertical="center" wrapText="1" readingOrder="1"/>
    </xf>
    <xf numFmtId="0" fontId="20" fillId="23" borderId="22" xfId="0" applyFont="1" applyFill="1" applyBorder="1" applyAlignment="1">
      <alignment horizontal="center" vertical="center" wrapText="1" readingOrder="1"/>
    </xf>
    <xf numFmtId="0" fontId="20" fillId="15" borderId="22" xfId="0" applyFont="1" applyFill="1" applyBorder="1" applyAlignment="1">
      <alignment horizontal="center" vertical="center" wrapText="1" readingOrder="1"/>
    </xf>
    <xf numFmtId="0" fontId="20" fillId="16" borderId="22" xfId="0" applyFont="1" applyFill="1" applyBorder="1" applyAlignment="1">
      <alignment horizontal="center" vertical="center" wrapText="1" readingOrder="1"/>
    </xf>
    <xf numFmtId="0" fontId="49" fillId="25" borderId="27" xfId="0" applyFont="1" applyFill="1" applyBorder="1" applyAlignment="1">
      <alignment horizontal="center" vertical="center"/>
    </xf>
    <xf numFmtId="0" fontId="50" fillId="25" borderId="6" xfId="0" applyFont="1" applyFill="1" applyBorder="1" applyAlignment="1">
      <alignment horizontal="center" vertical="center"/>
    </xf>
    <xf numFmtId="0" fontId="50" fillId="25" borderId="28" xfId="0" applyFont="1" applyFill="1" applyBorder="1" applyAlignment="1">
      <alignment horizontal="center" vertical="center"/>
    </xf>
    <xf numFmtId="0" fontId="50" fillId="25" borderId="27" xfId="0" applyFont="1" applyFill="1" applyBorder="1" applyAlignment="1">
      <alignment horizontal="center" vertical="center"/>
    </xf>
    <xf numFmtId="14" fontId="38" fillId="0" borderId="5" xfId="0" applyNumberFormat="1" applyFont="1" applyBorder="1" applyAlignment="1">
      <alignment horizontal="center" vertical="center"/>
    </xf>
    <xf numFmtId="0" fontId="28" fillId="8" borderId="1" xfId="0" applyFont="1" applyFill="1" applyBorder="1" applyAlignment="1" applyProtection="1">
      <alignment horizontal="center" vertical="center" wrapText="1"/>
      <protection locked="0"/>
    </xf>
    <xf numFmtId="14" fontId="39" fillId="14" borderId="1" xfId="2" applyNumberFormat="1" applyFont="1" applyFill="1" applyBorder="1" applyAlignment="1" applyProtection="1">
      <alignment horizontal="center" vertical="center"/>
      <protection locked="0"/>
    </xf>
    <xf numFmtId="0" fontId="36" fillId="0" borderId="1" xfId="0" applyFont="1" applyBorder="1" applyAlignment="1">
      <alignment horizontal="left" vertical="top" wrapText="1"/>
    </xf>
    <xf numFmtId="0" fontId="36" fillId="0" borderId="1" xfId="0" applyFont="1" applyBorder="1" applyAlignment="1">
      <alignment horizontal="left" vertical="center" wrapText="1"/>
    </xf>
    <xf numFmtId="0" fontId="36" fillId="0" borderId="0" xfId="0" applyFont="1" applyAlignment="1">
      <alignment horizontal="left" vertical="center" wrapText="1"/>
    </xf>
    <xf numFmtId="0" fontId="29" fillId="0" borderId="1" xfId="0" applyFont="1" applyBorder="1" applyAlignment="1">
      <alignment vertical="center" wrapText="1"/>
    </xf>
    <xf numFmtId="0" fontId="36" fillId="0" borderId="0" xfId="0" applyFont="1" applyAlignment="1">
      <alignment vertical="center" wrapText="1"/>
    </xf>
    <xf numFmtId="0" fontId="56" fillId="0" borderId="1" xfId="0" applyFont="1" applyBorder="1" applyAlignment="1">
      <alignment horizontal="center" vertical="center" wrapText="1"/>
    </xf>
    <xf numFmtId="0" fontId="29" fillId="0" borderId="33" xfId="0" applyFont="1" applyBorder="1"/>
    <xf numFmtId="0" fontId="29" fillId="0" borderId="34" xfId="0" applyFont="1" applyBorder="1"/>
    <xf numFmtId="0" fontId="29" fillId="0" borderId="3" xfId="0" applyFont="1" applyBorder="1"/>
    <xf numFmtId="0" fontId="36" fillId="0" borderId="1" xfId="0" applyFont="1" applyFill="1" applyBorder="1" applyAlignment="1">
      <alignment vertical="center" wrapText="1"/>
    </xf>
    <xf numFmtId="0" fontId="36" fillId="0" borderId="3" xfId="0" applyFont="1" applyFill="1" applyBorder="1" applyAlignment="1">
      <alignment vertical="center" wrapText="1"/>
    </xf>
    <xf numFmtId="0" fontId="36" fillId="0" borderId="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8" fillId="0" borderId="16" xfId="0" applyFont="1" applyFill="1" applyBorder="1" applyAlignment="1">
      <alignment vertical="center" wrapText="1"/>
    </xf>
    <xf numFmtId="0" fontId="38" fillId="0" borderId="13" xfId="0" applyFont="1" applyFill="1" applyBorder="1" applyAlignment="1">
      <alignment vertical="center" wrapText="1"/>
    </xf>
    <xf numFmtId="165" fontId="38" fillId="15" borderId="1" xfId="2" applyNumberFormat="1" applyFont="1" applyFill="1" applyBorder="1" applyAlignment="1" applyProtection="1">
      <alignment horizontal="center" vertical="center"/>
      <protection locked="0"/>
    </xf>
    <xf numFmtId="14" fontId="38" fillId="15" borderId="1" xfId="2" applyNumberFormat="1" applyFont="1" applyFill="1" applyBorder="1" applyAlignment="1" applyProtection="1">
      <alignment horizontal="center" vertical="center"/>
      <protection locked="0"/>
    </xf>
    <xf numFmtId="0" fontId="35" fillId="0" borderId="0" xfId="0" applyFont="1" applyAlignment="1">
      <alignment horizontal="center"/>
    </xf>
    <xf numFmtId="0" fontId="32"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horizontal="center" wrapText="1"/>
    </xf>
    <xf numFmtId="0" fontId="31" fillId="0" borderId="10" xfId="0" applyFont="1" applyBorder="1" applyAlignment="1">
      <alignment horizontal="center" vertical="center"/>
    </xf>
    <xf numFmtId="0" fontId="31" fillId="0" borderId="9" xfId="0" applyFont="1" applyBorder="1" applyAlignment="1">
      <alignment horizontal="center" vertical="center"/>
    </xf>
    <xf numFmtId="0" fontId="28" fillId="3" borderId="32" xfId="0" applyFont="1" applyFill="1" applyBorder="1" applyAlignment="1" applyProtection="1">
      <alignment horizontal="center" vertical="center" wrapText="1"/>
      <protection locked="0"/>
    </xf>
    <xf numFmtId="0" fontId="28" fillId="3" borderId="25" xfId="0" applyFont="1" applyFill="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28" fillId="3" borderId="30"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29" xfId="0" applyFont="1" applyFill="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26" borderId="5" xfId="0" applyFont="1" applyFill="1" applyBorder="1" applyAlignment="1" applyProtection="1">
      <alignment horizontal="center" vertical="center"/>
      <protection locked="0"/>
    </xf>
    <xf numFmtId="0" fontId="28" fillId="26" borderId="6" xfId="0" applyFont="1" applyFill="1" applyBorder="1" applyAlignment="1" applyProtection="1">
      <alignment horizontal="center" vertical="center"/>
      <protection locked="0"/>
    </xf>
    <xf numFmtId="0" fontId="28" fillId="26" borderId="26"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26" borderId="1"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31" xfId="0" applyFont="1" applyFill="1" applyBorder="1" applyAlignment="1" applyProtection="1">
      <alignment horizontal="center" vertical="center" wrapText="1"/>
      <protection locked="0"/>
    </xf>
    <xf numFmtId="0" fontId="28" fillId="3" borderId="17"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45" fillId="22" borderId="2" xfId="0" applyFont="1" applyFill="1" applyBorder="1" applyAlignment="1">
      <alignment horizontal="center" vertical="center" wrapText="1" readingOrder="1"/>
    </xf>
    <xf numFmtId="0" fontId="45" fillId="22" borderId="4" xfId="0" applyFont="1" applyFill="1" applyBorder="1" applyAlignment="1">
      <alignment horizontal="center" vertical="center" wrapText="1" readingOrder="1"/>
    </xf>
    <xf numFmtId="0" fontId="45" fillId="22" borderId="3" xfId="0" applyFont="1" applyFill="1" applyBorder="1" applyAlignment="1">
      <alignment horizontal="center" vertical="center" wrapText="1" readingOrder="1"/>
    </xf>
    <xf numFmtId="0" fontId="53" fillId="0" borderId="0" xfId="0" applyFont="1" applyAlignment="1"/>
    <xf numFmtId="0" fontId="48" fillId="25" borderId="1" xfId="0" applyFont="1" applyFill="1" applyBorder="1" applyAlignment="1">
      <alignment horizontal="center" vertical="center"/>
    </xf>
    <xf numFmtId="0" fontId="48" fillId="25" borderId="5" xfId="0" applyFont="1" applyFill="1" applyBorder="1" applyAlignment="1">
      <alignment horizontal="center" vertical="center"/>
    </xf>
    <xf numFmtId="0" fontId="45" fillId="22" borderId="1" xfId="0" applyFont="1" applyFill="1" applyBorder="1" applyAlignment="1">
      <alignment horizontal="center" vertical="center" wrapText="1" readingOrder="1"/>
    </xf>
    <xf numFmtId="0" fontId="35" fillId="0" borderId="0" xfId="0" applyFont="1" applyAlignment="1">
      <alignment horizontal="center" vertical="center"/>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cellXfs>
  <cellStyles count="11">
    <cellStyle name="Hipervínculo" xfId="4" builtinId="8"/>
    <cellStyle name="Hyperlink" xfId="10"/>
    <cellStyle name="Millares 2" xfId="6"/>
    <cellStyle name="Millares 2 2" xfId="7"/>
    <cellStyle name="Millares 2 2 2" xfId="8"/>
    <cellStyle name="Millares 2 2 3" xfId="9"/>
    <cellStyle name="Normal" xfId="0" builtinId="0"/>
    <cellStyle name="Normal 2" xfId="2"/>
    <cellStyle name="Normal 3" xfId="5"/>
    <cellStyle name="Normal 4" xfId="3"/>
    <cellStyle name="Porcentaje" xfId="1" builtinId="5"/>
  </cellStyles>
  <dxfs count="116">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s>
  <tableStyles count="0" defaultTableStyle="TableStyleMedium2" defaultPivotStyle="PivotStyleLight16"/>
  <colors>
    <mruColors>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3638550</xdr:colOff>
      <xdr:row>42</xdr:row>
      <xdr:rowOff>666750</xdr:rowOff>
    </xdr:from>
    <xdr:to>
      <xdr:col>3</xdr:col>
      <xdr:colOff>3971925</xdr:colOff>
      <xdr:row>42</xdr:row>
      <xdr:rowOff>809625</xdr:rowOff>
    </xdr:to>
    <xdr:sp macro="" textlink="">
      <xdr:nvSpPr>
        <xdr:cNvPr id="2" name="CuadroTexto 1">
          <a:extLst>
            <a:ext uri="{FF2B5EF4-FFF2-40B4-BE49-F238E27FC236}">
              <a16:creationId xmlns:a16="http://schemas.microsoft.com/office/drawing/2014/main" id="{790FFB28-B7E6-4524-AA0F-A03E84A0F7B9}"/>
            </a:ext>
          </a:extLst>
        </xdr:cNvPr>
        <xdr:cNvSpPr txBox="1"/>
      </xdr:nvSpPr>
      <xdr:spPr>
        <a:xfrm>
          <a:off x="7419975" y="17516475"/>
          <a:ext cx="333375" cy="1428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42</xdr:row>
      <xdr:rowOff>1076325</xdr:rowOff>
    </xdr:from>
    <xdr:to>
      <xdr:col>3</xdr:col>
      <xdr:colOff>2600325</xdr:colOff>
      <xdr:row>42</xdr:row>
      <xdr:rowOff>1219200</xdr:rowOff>
    </xdr:to>
    <xdr:sp macro="" textlink="">
      <xdr:nvSpPr>
        <xdr:cNvPr id="3" name="CuadroTexto 2">
          <a:extLst>
            <a:ext uri="{FF2B5EF4-FFF2-40B4-BE49-F238E27FC236}">
              <a16:creationId xmlns:a16="http://schemas.microsoft.com/office/drawing/2014/main" id="{F07B7200-D76A-4790-91B8-AB5513D02DF4}"/>
            </a:ext>
          </a:extLst>
        </xdr:cNvPr>
        <xdr:cNvSpPr txBox="1"/>
      </xdr:nvSpPr>
      <xdr:spPr>
        <a:xfrm>
          <a:off x="6048375" y="17926050"/>
          <a:ext cx="333375" cy="142875"/>
        </a:xfrm>
        <a:prstGeom prst="rect">
          <a:avLst/>
        </a:prstGeom>
        <a:solidFill>
          <a:schemeClr val="accent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42</xdr:row>
      <xdr:rowOff>1495425</xdr:rowOff>
    </xdr:from>
    <xdr:to>
      <xdr:col>3</xdr:col>
      <xdr:colOff>2628900</xdr:colOff>
      <xdr:row>42</xdr:row>
      <xdr:rowOff>1638300</xdr:rowOff>
    </xdr:to>
    <xdr:sp macro="" textlink="">
      <xdr:nvSpPr>
        <xdr:cNvPr id="4" name="CuadroTexto 3">
          <a:extLst>
            <a:ext uri="{FF2B5EF4-FFF2-40B4-BE49-F238E27FC236}">
              <a16:creationId xmlns:a16="http://schemas.microsoft.com/office/drawing/2014/main" id="{03CC3427-328B-402A-B6FD-AC79FE261C09}"/>
            </a:ext>
          </a:extLst>
        </xdr:cNvPr>
        <xdr:cNvSpPr txBox="1"/>
      </xdr:nvSpPr>
      <xdr:spPr>
        <a:xfrm>
          <a:off x="6076950" y="18345150"/>
          <a:ext cx="333375" cy="142875"/>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42</xdr:row>
      <xdr:rowOff>1895475</xdr:rowOff>
    </xdr:from>
    <xdr:to>
      <xdr:col>3</xdr:col>
      <xdr:colOff>2619375</xdr:colOff>
      <xdr:row>42</xdr:row>
      <xdr:rowOff>2038350</xdr:rowOff>
    </xdr:to>
    <xdr:sp macro="" textlink="">
      <xdr:nvSpPr>
        <xdr:cNvPr id="5" name="CuadroTexto 4">
          <a:extLst>
            <a:ext uri="{FF2B5EF4-FFF2-40B4-BE49-F238E27FC236}">
              <a16:creationId xmlns:a16="http://schemas.microsoft.com/office/drawing/2014/main" id="{8BEA156A-10DD-49B1-8FF6-1974A9429BDA}"/>
            </a:ext>
          </a:extLst>
        </xdr:cNvPr>
        <xdr:cNvSpPr txBox="1"/>
      </xdr:nvSpPr>
      <xdr:spPr>
        <a:xfrm>
          <a:off x="6067425" y="18745200"/>
          <a:ext cx="333375" cy="142875"/>
        </a:xfrm>
        <a:prstGeom prst="rect">
          <a:avLst/>
        </a:prstGeom>
        <a:solidFill>
          <a:srgbClr val="00B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657225</xdr:colOff>
      <xdr:row>47</xdr:row>
      <xdr:rowOff>333375</xdr:rowOff>
    </xdr:from>
    <xdr:to>
      <xdr:col>3</xdr:col>
      <xdr:colOff>990600</xdr:colOff>
      <xdr:row>47</xdr:row>
      <xdr:rowOff>476250</xdr:rowOff>
    </xdr:to>
    <xdr:sp macro="" textlink="">
      <xdr:nvSpPr>
        <xdr:cNvPr id="6" name="CuadroTexto 5">
          <a:extLst>
            <a:ext uri="{FF2B5EF4-FFF2-40B4-BE49-F238E27FC236}">
              <a16:creationId xmlns:a16="http://schemas.microsoft.com/office/drawing/2014/main" id="{DD8D4633-2716-401C-B9C4-5FDE62D35DB6}"/>
            </a:ext>
          </a:extLst>
        </xdr:cNvPr>
        <xdr:cNvSpPr txBox="1"/>
      </xdr:nvSpPr>
      <xdr:spPr>
        <a:xfrm>
          <a:off x="4438650" y="202596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676275</xdr:colOff>
      <xdr:row>47</xdr:row>
      <xdr:rowOff>742950</xdr:rowOff>
    </xdr:from>
    <xdr:to>
      <xdr:col>3</xdr:col>
      <xdr:colOff>1009650</xdr:colOff>
      <xdr:row>47</xdr:row>
      <xdr:rowOff>885825</xdr:rowOff>
    </xdr:to>
    <xdr:sp macro="" textlink="">
      <xdr:nvSpPr>
        <xdr:cNvPr id="7" name="CuadroTexto 6">
          <a:extLst>
            <a:ext uri="{FF2B5EF4-FFF2-40B4-BE49-F238E27FC236}">
              <a16:creationId xmlns:a16="http://schemas.microsoft.com/office/drawing/2014/main" id="{64305C02-17EB-4751-85D5-AC1CA40783CD}"/>
            </a:ext>
          </a:extLst>
        </xdr:cNvPr>
        <xdr:cNvSpPr txBox="1"/>
      </xdr:nvSpPr>
      <xdr:spPr>
        <a:xfrm>
          <a:off x="4457700" y="20669250"/>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33555</xdr:rowOff>
    </xdr:from>
    <xdr:to>
      <xdr:col>1</xdr:col>
      <xdr:colOff>676274</xdr:colOff>
      <xdr:row>2</xdr:row>
      <xdr:rowOff>277320</xdr:rowOff>
    </xdr:to>
    <xdr:pic>
      <xdr:nvPicPr>
        <xdr:cNvPr id="8" name="Imagen 7">
          <a:extLst>
            <a:ext uri="{FF2B5EF4-FFF2-40B4-BE49-F238E27FC236}">
              <a16:creationId xmlns:a16="http://schemas.microsoft.com/office/drawing/2014/main" id="{CBFE780B-8D83-4217-86B0-F6A4AA5888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43105"/>
          <a:ext cx="581024" cy="54856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nuela Hernandez" id="{F9339A8D-626B-4E2D-A6F6-9872A989D3BA}" userId="S::manuela.hernandez@loteriadebogota.com::8eae5f68-7fe8-4f5c-ad72-087e3696003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 dT="2023-06-28T14:30:45.47" personId="{F9339A8D-626B-4E2D-A6F6-9872A989D3BA}" id="{668DC2A9-0864-40E6-A034-1EF188246776}">
    <text>Se aprobó segunda prórroga mediante memorando n°3-2023-1058 del 28706/2023.</text>
  </threadedComment>
  <threadedComment ref="O5" dT="2023-06-28T14:30:45.47" personId="{F9339A8D-626B-4E2D-A6F6-9872A989D3BA}" id="{668DC2A9-0864-40E7-A034-1EF188246776}">
    <text>Se aprobó segunda prórroga mediante memorando n°3-2023-1058 del 28706/2023.</text>
  </threadedComment>
  <threadedComment ref="O6" dT="2023-06-28T14:30:45.47" personId="{F9339A8D-626B-4E2D-A6F6-9872A989D3BA}" id="{668DC2A9-0864-40E8-A034-1EF188246776}">
    <text>Se aprobó segunda prórroga mediante memorando n°3-2023-1058 del 28706/2023.</text>
  </threadedComment>
  <threadedComment ref="O10" dT="2023-06-28T14:30:45.47" personId="{F9339A8D-626B-4E2D-A6F6-9872A989D3BA}" id="{668DC2A9-0864-40E9-A034-1EF188246776}">
    <text>Se aprobó segunda prórroga mediante memorando n°3-2023-1058 del 28706/2023.</text>
  </threadedComment>
  <threadedComment ref="O11" dT="2023-06-28T14:30:45.47" personId="{F9339A8D-626B-4E2D-A6F6-9872A989D3BA}" id="{668DC2A9-0864-40EA-A034-1EF188246776}">
    <text>Se aprobó segunda prórroga mediante memorando n°3-2023-1058 del 28706/2023.</text>
  </threadedComment>
  <threadedComment ref="O12" dT="2023-06-28T14:30:45.47" personId="{F9339A8D-626B-4E2D-A6F6-9872A989D3BA}" id="{668DC2A9-0864-40EB-A034-1EF188246776}">
    <text>Se aprobó segunda prórroga mediante memorando n°3-2023-1058 del 28706/2023.</text>
  </threadedComment>
  <threadedComment ref="O13" dT="2023-06-28T14:30:45.47" personId="{F9339A8D-626B-4E2D-A6F6-9872A989D3BA}" id="{668DC2A9-0864-40EC-A034-1EF188246776}">
    <text>Se aprobó segunda prórroga mediante memorando n°3-2023-1058 del 28706/2023.</text>
  </threadedComment>
  <threadedComment ref="O14" dT="2023-06-28T14:30:45.47" personId="{F9339A8D-626B-4E2D-A6F6-9872A989D3BA}" id="{668DC2A9-0864-40ED-A034-1EF188246776}">
    <text>Se aprobó segunda prórroga mediante memorando n°3-2023-1058 del 28706/2023.</text>
  </threadedComment>
  <threadedComment ref="O15" dT="2023-06-28T14:30:45.47" personId="{F9339A8D-626B-4E2D-A6F6-9872A989D3BA}" id="{668DC2A9-0864-40EE-A034-1EF188246776}">
    <text>Se aprobó segunda prórroga mediante memorando n°3-2023-1058 del 28706/2023.</text>
  </threadedComment>
  <threadedComment ref="O16" dT="2023-06-28T14:30:45.47" personId="{F9339A8D-626B-4E2D-A6F6-9872A989D3BA}" id="{668DC2A9-0864-40EF-A034-1EF188246776}">
    <text>Se aprobó segunda prórroga mediante memorando n°3-2023-1058 del 28706/2023.</text>
  </threadedComment>
  <threadedComment ref="O17" dT="2023-06-28T14:30:45.47" personId="{F9339A8D-626B-4E2D-A6F6-9872A989D3BA}" id="{668DC2A9-0864-40F0-A034-1EF188246776}">
    <text>Se aprobó segunda prórroga mediante memorando n°3-2023-1058 del 28706/2023.</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workbookViewId="0">
      <selection activeCell="D43" sqref="D43"/>
    </sheetView>
  </sheetViews>
  <sheetFormatPr baseColWidth="10" defaultColWidth="11.42578125" defaultRowHeight="15.75" x14ac:dyDescent="0.25"/>
  <cols>
    <col min="1" max="2" width="11.42578125" style="145"/>
    <col min="3" max="3" width="33.85546875" style="145" customWidth="1"/>
    <col min="4" max="4" width="60.42578125" style="145" customWidth="1"/>
    <col min="5" max="5" width="17" style="145" customWidth="1"/>
    <col min="6" max="16384" width="11.42578125" style="145"/>
  </cols>
  <sheetData>
    <row r="1" spans="2:12" ht="16.5" thickBot="1" x14ac:dyDescent="0.3"/>
    <row r="2" spans="2:12" ht="24.6" customHeight="1" x14ac:dyDescent="0.25">
      <c r="B2" s="228"/>
      <c r="C2" s="287" t="s">
        <v>0</v>
      </c>
      <c r="D2" s="287"/>
      <c r="E2" s="229" t="s">
        <v>1</v>
      </c>
    </row>
    <row r="3" spans="2:12" ht="24.6" customHeight="1" thickBot="1" x14ac:dyDescent="0.3">
      <c r="B3" s="230"/>
      <c r="C3" s="288"/>
      <c r="D3" s="288"/>
      <c r="E3" s="231" t="s">
        <v>2</v>
      </c>
    </row>
    <row r="4" spans="2:12" x14ac:dyDescent="0.25">
      <c r="B4" s="154"/>
      <c r="C4" s="155"/>
      <c r="D4" s="155"/>
      <c r="E4" s="156"/>
    </row>
    <row r="5" spans="2:12" ht="16.5" x14ac:dyDescent="0.3">
      <c r="B5" s="158" t="s">
        <v>3</v>
      </c>
      <c r="E5" s="150"/>
    </row>
    <row r="6" spans="2:12" ht="16.5" x14ac:dyDescent="0.3">
      <c r="B6" s="157" t="s">
        <v>4</v>
      </c>
      <c r="E6" s="150"/>
    </row>
    <row r="7" spans="2:12" ht="16.5" x14ac:dyDescent="0.3">
      <c r="B7" s="157" t="s">
        <v>5</v>
      </c>
      <c r="E7" s="150"/>
    </row>
    <row r="8" spans="2:12" x14ac:dyDescent="0.25">
      <c r="B8" s="149"/>
      <c r="E8" s="150"/>
    </row>
    <row r="9" spans="2:12" x14ac:dyDescent="0.25">
      <c r="B9" s="149"/>
      <c r="E9" s="150"/>
    </row>
    <row r="10" spans="2:12" ht="16.5" x14ac:dyDescent="0.3">
      <c r="B10" s="157"/>
      <c r="C10" s="283" t="s">
        <v>6</v>
      </c>
      <c r="D10" s="283"/>
      <c r="E10" s="150"/>
    </row>
    <row r="11" spans="2:12" ht="16.5" x14ac:dyDescent="0.3">
      <c r="B11" s="157"/>
      <c r="C11" s="159"/>
      <c r="D11" s="159"/>
      <c r="E11" s="150"/>
      <c r="F11" s="284"/>
      <c r="G11" s="284"/>
      <c r="H11" s="284"/>
      <c r="I11" s="284"/>
      <c r="J11" s="284"/>
      <c r="K11" s="284"/>
      <c r="L11" s="284"/>
    </row>
    <row r="12" spans="2:12" ht="16.5" x14ac:dyDescent="0.3">
      <c r="B12" s="157"/>
      <c r="C12" s="160" t="s">
        <v>7</v>
      </c>
      <c r="D12" s="160" t="s">
        <v>8</v>
      </c>
      <c r="E12" s="150"/>
      <c r="F12" s="284"/>
      <c r="G12" s="284"/>
      <c r="H12" s="284"/>
      <c r="I12" s="284"/>
      <c r="J12" s="284"/>
      <c r="K12" s="284"/>
      <c r="L12" s="284"/>
    </row>
    <row r="13" spans="2:12" ht="66" x14ac:dyDescent="0.3">
      <c r="B13" s="157"/>
      <c r="C13" s="161" t="s">
        <v>9</v>
      </c>
      <c r="D13" s="162" t="s">
        <v>10</v>
      </c>
      <c r="E13" s="150"/>
      <c r="F13" s="284"/>
      <c r="G13" s="284"/>
      <c r="H13" s="284"/>
      <c r="I13" s="284"/>
      <c r="J13" s="284"/>
      <c r="K13" s="284"/>
      <c r="L13" s="284"/>
    </row>
    <row r="14" spans="2:12" ht="16.5" x14ac:dyDescent="0.3">
      <c r="B14" s="157"/>
      <c r="C14" s="161" t="s">
        <v>11</v>
      </c>
      <c r="D14" s="162" t="s">
        <v>12</v>
      </c>
      <c r="E14" s="150"/>
      <c r="F14" s="284"/>
      <c r="G14" s="284"/>
      <c r="H14" s="284"/>
      <c r="I14" s="284"/>
      <c r="J14" s="284"/>
      <c r="K14" s="284"/>
      <c r="L14" s="284"/>
    </row>
    <row r="15" spans="2:12" ht="16.5" x14ac:dyDescent="0.3">
      <c r="B15" s="157"/>
      <c r="C15" s="161" t="s">
        <v>13</v>
      </c>
      <c r="D15" s="162" t="s">
        <v>14</v>
      </c>
      <c r="E15" s="150"/>
      <c r="F15" s="285"/>
      <c r="G15" s="285"/>
      <c r="H15" s="285"/>
      <c r="I15" s="285"/>
      <c r="J15" s="285"/>
      <c r="K15" s="285"/>
      <c r="L15" s="285"/>
    </row>
    <row r="16" spans="2:12" ht="15.75" customHeight="1" x14ac:dyDescent="0.3">
      <c r="B16" s="157"/>
      <c r="C16" s="161" t="s">
        <v>15</v>
      </c>
      <c r="D16" s="162" t="s">
        <v>16</v>
      </c>
      <c r="E16" s="150"/>
      <c r="F16" s="285"/>
      <c r="G16" s="285"/>
      <c r="H16" s="285"/>
      <c r="I16" s="285"/>
      <c r="J16" s="285"/>
      <c r="K16" s="285"/>
      <c r="L16" s="285"/>
    </row>
    <row r="17" spans="2:12" ht="49.5" x14ac:dyDescent="0.3">
      <c r="B17" s="157"/>
      <c r="C17" s="161" t="s">
        <v>17</v>
      </c>
      <c r="D17" s="162" t="s">
        <v>18</v>
      </c>
      <c r="E17" s="150"/>
      <c r="F17" s="284"/>
      <c r="G17" s="284"/>
      <c r="H17" s="284"/>
      <c r="I17" s="284"/>
      <c r="J17" s="284"/>
      <c r="K17" s="284"/>
      <c r="L17" s="284"/>
    </row>
    <row r="18" spans="2:12" ht="16.5" x14ac:dyDescent="0.3">
      <c r="B18" s="157"/>
      <c r="C18" s="159"/>
      <c r="D18" s="159"/>
      <c r="E18" s="150"/>
      <c r="F18" s="284"/>
      <c r="G18" s="284"/>
      <c r="H18" s="284"/>
      <c r="I18" s="284"/>
      <c r="J18" s="284"/>
      <c r="K18" s="284"/>
      <c r="L18" s="284"/>
    </row>
    <row r="19" spans="2:12" ht="16.5" x14ac:dyDescent="0.3">
      <c r="B19" s="157"/>
      <c r="C19" s="283" t="s">
        <v>19</v>
      </c>
      <c r="D19" s="283"/>
      <c r="E19" s="150"/>
      <c r="F19" s="284"/>
      <c r="G19" s="284"/>
      <c r="H19" s="284"/>
      <c r="I19" s="284"/>
      <c r="J19" s="284"/>
      <c r="K19" s="284"/>
      <c r="L19" s="284"/>
    </row>
    <row r="20" spans="2:12" ht="16.5" x14ac:dyDescent="0.3">
      <c r="B20" s="157"/>
      <c r="C20" s="159"/>
      <c r="D20" s="159"/>
      <c r="E20" s="150"/>
      <c r="F20" s="284"/>
      <c r="G20" s="284"/>
      <c r="H20" s="284"/>
      <c r="I20" s="284"/>
      <c r="J20" s="284"/>
      <c r="K20" s="284"/>
      <c r="L20" s="284"/>
    </row>
    <row r="21" spans="2:12" ht="16.5" x14ac:dyDescent="0.3">
      <c r="B21" s="157"/>
      <c r="C21" s="160" t="s">
        <v>7</v>
      </c>
      <c r="D21" s="160" t="s">
        <v>8</v>
      </c>
      <c r="E21" s="150"/>
      <c r="F21" s="284"/>
      <c r="G21" s="284"/>
      <c r="H21" s="284"/>
      <c r="I21" s="284"/>
      <c r="J21" s="284"/>
      <c r="K21" s="284"/>
      <c r="L21" s="284"/>
    </row>
    <row r="22" spans="2:12" ht="66" x14ac:dyDescent="0.3">
      <c r="B22" s="157"/>
      <c r="C22" s="161" t="s">
        <v>20</v>
      </c>
      <c r="D22" s="162" t="s">
        <v>21</v>
      </c>
      <c r="E22" s="150"/>
      <c r="F22" s="284"/>
      <c r="G22" s="284"/>
      <c r="H22" s="284"/>
      <c r="I22" s="284"/>
      <c r="J22" s="284"/>
      <c r="K22" s="284"/>
      <c r="L22" s="284"/>
    </row>
    <row r="23" spans="2:12" ht="33" x14ac:dyDescent="0.3">
      <c r="B23" s="157"/>
      <c r="C23" s="161" t="s">
        <v>22</v>
      </c>
      <c r="D23" s="162" t="s">
        <v>23</v>
      </c>
      <c r="E23" s="150"/>
      <c r="F23" s="284"/>
      <c r="G23" s="284"/>
      <c r="H23" s="284"/>
      <c r="I23" s="284"/>
      <c r="J23" s="284"/>
      <c r="K23" s="284"/>
      <c r="L23" s="284"/>
    </row>
    <row r="24" spans="2:12" ht="49.5" x14ac:dyDescent="0.3">
      <c r="B24" s="157"/>
      <c r="C24" s="161" t="s">
        <v>24</v>
      </c>
      <c r="D24" s="162" t="s">
        <v>25</v>
      </c>
      <c r="E24" s="150"/>
      <c r="F24" s="285"/>
      <c r="G24" s="285"/>
      <c r="H24" s="285"/>
      <c r="I24" s="285"/>
      <c r="J24" s="285"/>
      <c r="K24" s="285"/>
      <c r="L24" s="285"/>
    </row>
    <row r="25" spans="2:12" ht="66" x14ac:dyDescent="0.3">
      <c r="B25" s="157"/>
      <c r="C25" s="161" t="s">
        <v>26</v>
      </c>
      <c r="D25" s="162" t="s">
        <v>27</v>
      </c>
      <c r="E25" s="150"/>
      <c r="F25" s="285"/>
      <c r="G25" s="285"/>
      <c r="H25" s="285"/>
      <c r="I25" s="285"/>
      <c r="J25" s="285"/>
      <c r="K25" s="285"/>
      <c r="L25" s="285"/>
    </row>
    <row r="26" spans="2:12" ht="66" x14ac:dyDescent="0.3">
      <c r="B26" s="157"/>
      <c r="C26" s="161" t="s">
        <v>28</v>
      </c>
      <c r="D26" s="162" t="s">
        <v>29</v>
      </c>
      <c r="E26" s="150"/>
      <c r="F26" s="285"/>
      <c r="G26" s="285"/>
      <c r="H26" s="285"/>
      <c r="I26" s="285"/>
      <c r="J26" s="285"/>
      <c r="K26" s="285"/>
      <c r="L26" s="285"/>
    </row>
    <row r="27" spans="2:12" ht="33" x14ac:dyDescent="0.3">
      <c r="B27" s="157"/>
      <c r="C27" s="161" t="s">
        <v>30</v>
      </c>
      <c r="D27" s="162" t="s">
        <v>31</v>
      </c>
      <c r="E27" s="150"/>
      <c r="F27" s="285"/>
      <c r="G27" s="285"/>
      <c r="H27" s="285"/>
      <c r="I27" s="285"/>
      <c r="J27" s="285"/>
      <c r="K27" s="285"/>
      <c r="L27" s="285"/>
    </row>
    <row r="28" spans="2:12" ht="33" x14ac:dyDescent="0.3">
      <c r="B28" s="157"/>
      <c r="C28" s="161" t="s">
        <v>32</v>
      </c>
      <c r="D28" s="162" t="s">
        <v>33</v>
      </c>
      <c r="E28" s="150"/>
      <c r="F28" s="285"/>
      <c r="G28" s="285"/>
      <c r="H28" s="285"/>
      <c r="I28" s="285"/>
      <c r="J28" s="285"/>
      <c r="K28" s="285"/>
      <c r="L28" s="285"/>
    </row>
    <row r="29" spans="2:12" ht="33" x14ac:dyDescent="0.3">
      <c r="B29" s="157"/>
      <c r="C29" s="161" t="s">
        <v>34</v>
      </c>
      <c r="D29" s="162" t="s">
        <v>35</v>
      </c>
      <c r="E29" s="150"/>
      <c r="F29" s="146"/>
      <c r="G29" s="146"/>
      <c r="H29" s="146"/>
      <c r="I29" s="146"/>
      <c r="J29" s="146"/>
      <c r="K29" s="146"/>
      <c r="L29" s="146"/>
    </row>
    <row r="30" spans="2:12" ht="35.25" customHeight="1" x14ac:dyDescent="0.3">
      <c r="B30" s="157"/>
      <c r="C30" s="161" t="s">
        <v>36</v>
      </c>
      <c r="D30" s="163" t="s">
        <v>37</v>
      </c>
      <c r="E30" s="150"/>
    </row>
    <row r="31" spans="2:12" ht="16.5" x14ac:dyDescent="0.3">
      <c r="B31" s="157"/>
      <c r="C31" s="164"/>
      <c r="D31" s="165"/>
      <c r="E31" s="150"/>
    </row>
    <row r="32" spans="2:12" ht="16.5" x14ac:dyDescent="0.3">
      <c r="B32" s="157"/>
      <c r="C32" s="283" t="s">
        <v>38</v>
      </c>
      <c r="D32" s="283"/>
      <c r="E32" s="150"/>
    </row>
    <row r="33" spans="2:5" ht="26.25" customHeight="1" x14ac:dyDescent="0.3">
      <c r="B33" s="157"/>
      <c r="C33" s="286" t="s">
        <v>39</v>
      </c>
      <c r="D33" s="286"/>
      <c r="E33" s="150"/>
    </row>
    <row r="34" spans="2:5" ht="32.25" customHeight="1" x14ac:dyDescent="0.3">
      <c r="B34" s="157"/>
      <c r="C34" s="286"/>
      <c r="D34" s="286"/>
      <c r="E34" s="150"/>
    </row>
    <row r="35" spans="2:5" ht="16.5" x14ac:dyDescent="0.3">
      <c r="B35" s="157"/>
      <c r="C35" s="164"/>
      <c r="D35" s="165"/>
      <c r="E35" s="150"/>
    </row>
    <row r="36" spans="2:5" ht="16.5" x14ac:dyDescent="0.3">
      <c r="B36" s="157"/>
      <c r="C36" s="160" t="s">
        <v>7</v>
      </c>
      <c r="D36" s="160" t="s">
        <v>8</v>
      </c>
      <c r="E36" s="150"/>
    </row>
    <row r="37" spans="2:5" ht="66" x14ac:dyDescent="0.3">
      <c r="B37" s="157"/>
      <c r="C37" s="161" t="s">
        <v>40</v>
      </c>
      <c r="D37" s="162" t="s">
        <v>41</v>
      </c>
      <c r="E37" s="150"/>
    </row>
    <row r="38" spans="2:5" ht="66" x14ac:dyDescent="0.3">
      <c r="B38" s="157"/>
      <c r="C38" s="161" t="s">
        <v>42</v>
      </c>
      <c r="D38" s="162" t="s">
        <v>43</v>
      </c>
      <c r="E38" s="150"/>
    </row>
    <row r="39" spans="2:5" ht="49.5" x14ac:dyDescent="0.3">
      <c r="B39" s="157"/>
      <c r="C39" s="161" t="s">
        <v>44</v>
      </c>
      <c r="D39" s="162" t="s">
        <v>45</v>
      </c>
      <c r="E39" s="150"/>
    </row>
    <row r="40" spans="2:5" ht="82.5" customHeight="1" x14ac:dyDescent="0.3">
      <c r="B40" s="157"/>
      <c r="C40" s="161" t="s">
        <v>46</v>
      </c>
      <c r="D40" s="162" t="s">
        <v>47</v>
      </c>
      <c r="E40" s="150"/>
    </row>
    <row r="41" spans="2:5" ht="49.5" x14ac:dyDescent="0.3">
      <c r="B41" s="157"/>
      <c r="C41" s="161" t="s">
        <v>48</v>
      </c>
      <c r="D41" s="162" t="s">
        <v>49</v>
      </c>
      <c r="E41" s="150"/>
    </row>
    <row r="42" spans="2:5" ht="33" x14ac:dyDescent="0.3">
      <c r="B42" s="157"/>
      <c r="C42" s="161" t="s">
        <v>50</v>
      </c>
      <c r="D42" s="162" t="s">
        <v>51</v>
      </c>
      <c r="E42" s="150"/>
    </row>
    <row r="43" spans="2:5" ht="176.25" customHeight="1" x14ac:dyDescent="0.3">
      <c r="B43" s="157"/>
      <c r="C43" s="161" t="s">
        <v>52</v>
      </c>
      <c r="D43" s="163" t="s">
        <v>53</v>
      </c>
      <c r="E43" s="150"/>
    </row>
    <row r="44" spans="2:5" ht="16.5" x14ac:dyDescent="0.3">
      <c r="B44" s="157"/>
      <c r="C44" s="159"/>
      <c r="D44" s="159"/>
      <c r="E44" s="150"/>
    </row>
    <row r="45" spans="2:5" ht="16.5" x14ac:dyDescent="0.3">
      <c r="B45" s="157"/>
      <c r="C45" s="283" t="s">
        <v>54</v>
      </c>
      <c r="D45" s="283"/>
      <c r="E45" s="150"/>
    </row>
    <row r="46" spans="2:5" ht="16.5" x14ac:dyDescent="0.3">
      <c r="B46" s="157"/>
      <c r="C46" s="159"/>
      <c r="D46" s="159"/>
      <c r="E46" s="150"/>
    </row>
    <row r="47" spans="2:5" ht="16.5" x14ac:dyDescent="0.3">
      <c r="B47" s="157"/>
      <c r="C47" s="160" t="s">
        <v>7</v>
      </c>
      <c r="D47" s="160" t="s">
        <v>8</v>
      </c>
      <c r="E47" s="150"/>
    </row>
    <row r="48" spans="2:5" ht="81" customHeight="1" x14ac:dyDescent="0.3">
      <c r="B48" s="157"/>
      <c r="C48" s="161" t="s">
        <v>55</v>
      </c>
      <c r="D48" s="162" t="s">
        <v>56</v>
      </c>
      <c r="E48" s="150"/>
    </row>
    <row r="49" spans="2:5" ht="33" x14ac:dyDescent="0.3">
      <c r="B49" s="157"/>
      <c r="C49" s="161" t="s">
        <v>57</v>
      </c>
      <c r="D49" s="162" t="s">
        <v>58</v>
      </c>
      <c r="E49" s="150"/>
    </row>
    <row r="50" spans="2:5" ht="49.5" customHeight="1" x14ac:dyDescent="0.3">
      <c r="B50" s="157"/>
      <c r="C50" s="161" t="s">
        <v>11</v>
      </c>
      <c r="D50" s="163" t="s">
        <v>59</v>
      </c>
      <c r="E50" s="150"/>
    </row>
    <row r="51" spans="2:5" x14ac:dyDescent="0.25">
      <c r="B51" s="149"/>
      <c r="E51" s="150"/>
    </row>
    <row r="52" spans="2:5" ht="16.5" x14ac:dyDescent="0.3">
      <c r="B52" s="157" t="s">
        <v>60</v>
      </c>
      <c r="E52" s="150"/>
    </row>
    <row r="53" spans="2:5" ht="16.5" thickBot="1" x14ac:dyDescent="0.3">
      <c r="B53" s="151"/>
      <c r="C53" s="152"/>
      <c r="D53" s="152"/>
      <c r="E53" s="153"/>
    </row>
  </sheetData>
  <mergeCells count="24">
    <mergeCell ref="F14:L14"/>
    <mergeCell ref="C2:D3"/>
    <mergeCell ref="C10:D10"/>
    <mergeCell ref="F11:L11"/>
    <mergeCell ref="F12:L12"/>
    <mergeCell ref="F13:L13"/>
    <mergeCell ref="F15:L15"/>
    <mergeCell ref="F16:L16"/>
    <mergeCell ref="F17:L17"/>
    <mergeCell ref="F18:L18"/>
    <mergeCell ref="C19:D19"/>
    <mergeCell ref="F19:L19"/>
    <mergeCell ref="C45:D45"/>
    <mergeCell ref="F20:L20"/>
    <mergeCell ref="F21:L21"/>
    <mergeCell ref="F22:L22"/>
    <mergeCell ref="F23:L23"/>
    <mergeCell ref="F24:L24"/>
    <mergeCell ref="F25:L25"/>
    <mergeCell ref="F26:L26"/>
    <mergeCell ref="F27:L27"/>
    <mergeCell ref="F28:L28"/>
    <mergeCell ref="C32:D32"/>
    <mergeCell ref="C33:D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4"/>
  <sheetViews>
    <sheetView zoomScale="90" zoomScaleNormal="90" zoomScaleSheetLayoutView="50" workbookViewId="0">
      <pane xSplit="6" ySplit="3" topLeftCell="S30" activePane="bottomRight" state="frozen"/>
      <selection pane="topRight" activeCell="G1" sqref="G1"/>
      <selection pane="bottomLeft" activeCell="A4" sqref="A4"/>
      <selection pane="bottomRight" activeCell="W30" sqref="W30"/>
    </sheetView>
  </sheetViews>
  <sheetFormatPr baseColWidth="10" defaultColWidth="11.42578125" defaultRowHeight="35.1" customHeight="1" outlineLevelCol="1" x14ac:dyDescent="0.2"/>
  <cols>
    <col min="1" max="1" width="8.7109375" style="142" customWidth="1"/>
    <col min="2" max="2" width="11.42578125" style="142"/>
    <col min="3" max="3" width="15" style="142" customWidth="1"/>
    <col min="4" max="4" width="14.85546875" style="142" customWidth="1"/>
    <col min="5" max="5" width="13.7109375" style="142" customWidth="1"/>
    <col min="6" max="6" width="41.28515625" style="142" customWidth="1"/>
    <col min="7" max="7" width="29.42578125" style="142" customWidth="1"/>
    <col min="8" max="8" width="58.42578125" style="144" customWidth="1"/>
    <col min="9" max="9" width="22"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ustomWidth="1"/>
    <col min="15" max="16" width="14.7109375" style="142" customWidth="1"/>
    <col min="17" max="17" width="19.140625" style="143" customWidth="1" outlineLevel="1"/>
    <col min="18" max="18" width="41.85546875" style="143" customWidth="1" outlineLevel="1"/>
    <col min="19" max="19" width="15.28515625" style="143" customWidth="1" outlineLevel="1"/>
    <col min="20" max="20" width="17.85546875" style="143" customWidth="1" outlineLevel="1"/>
    <col min="21" max="21" width="17.140625" style="143" customWidth="1" outlineLevel="1"/>
    <col min="22" max="22" width="18.28515625" style="143" customWidth="1" outlineLevel="1"/>
    <col min="23" max="23" width="45.28515625" style="143" customWidth="1" outlineLevel="1"/>
    <col min="24" max="24" width="23.5703125" style="143" customWidth="1" outlineLevel="1"/>
    <col min="25" max="25" width="26.140625" style="143" customWidth="1" outlineLevel="1"/>
    <col min="26" max="26" width="17" style="143" customWidth="1" outlineLevel="1"/>
    <col min="27" max="27" width="35.28515625" style="143" customWidth="1"/>
    <col min="28" max="28" width="24.5703125" style="143" customWidth="1"/>
    <col min="29" max="16384" width="11.42578125" style="142"/>
  </cols>
  <sheetData>
    <row r="1" spans="1:31" ht="35.1" customHeight="1" x14ac:dyDescent="0.25">
      <c r="A1" s="169"/>
      <c r="B1" s="309" t="s">
        <v>6</v>
      </c>
      <c r="C1" s="309"/>
      <c r="D1" s="309"/>
      <c r="E1" s="309"/>
      <c r="F1" s="309"/>
      <c r="G1" s="310" t="s">
        <v>19</v>
      </c>
      <c r="H1" s="310"/>
      <c r="I1" s="310"/>
      <c r="J1" s="310"/>
      <c r="K1" s="310"/>
      <c r="L1" s="310"/>
      <c r="M1" s="310"/>
      <c r="N1" s="310"/>
      <c r="O1" s="310"/>
      <c r="P1" s="310"/>
      <c r="Q1" s="304" t="s">
        <v>38</v>
      </c>
      <c r="R1" s="304"/>
      <c r="S1" s="304"/>
      <c r="T1" s="304"/>
      <c r="U1" s="304"/>
      <c r="V1" s="304"/>
      <c r="W1" s="304"/>
      <c r="X1" s="304"/>
      <c r="Y1" s="304"/>
      <c r="Z1" s="303" t="s">
        <v>61</v>
      </c>
      <c r="AA1" s="303"/>
      <c r="AB1" s="303"/>
    </row>
    <row r="2" spans="1:31" ht="20.25" customHeight="1" x14ac:dyDescent="0.25">
      <c r="A2" s="305"/>
      <c r="B2" s="296" t="s">
        <v>9</v>
      </c>
      <c r="C2" s="296" t="s">
        <v>11</v>
      </c>
      <c r="D2" s="296" t="s">
        <v>13</v>
      </c>
      <c r="E2" s="296" t="s">
        <v>15</v>
      </c>
      <c r="F2" s="296" t="s">
        <v>17</v>
      </c>
      <c r="G2" s="297" t="s">
        <v>62</v>
      </c>
      <c r="H2" s="294" t="s">
        <v>22</v>
      </c>
      <c r="I2" s="294" t="s">
        <v>24</v>
      </c>
      <c r="J2" s="294" t="s">
        <v>26</v>
      </c>
      <c r="K2" s="295" t="s">
        <v>63</v>
      </c>
      <c r="L2" s="295" t="s">
        <v>30</v>
      </c>
      <c r="M2" s="295" t="s">
        <v>32</v>
      </c>
      <c r="N2" s="307" t="s">
        <v>64</v>
      </c>
      <c r="O2" s="289" t="s">
        <v>65</v>
      </c>
      <c r="P2" s="289" t="s">
        <v>66</v>
      </c>
      <c r="Q2" s="300" t="s">
        <v>67</v>
      </c>
      <c r="R2" s="301"/>
      <c r="S2" s="301"/>
      <c r="T2" s="301"/>
      <c r="U2" s="301"/>
      <c r="V2" s="301"/>
      <c r="W2" s="301"/>
      <c r="X2" s="301"/>
      <c r="Y2" s="302"/>
      <c r="Z2" s="303"/>
      <c r="AA2" s="303"/>
      <c r="AB2" s="303"/>
    </row>
    <row r="3" spans="1:31" ht="36.75" customHeight="1" x14ac:dyDescent="0.25">
      <c r="A3" s="305"/>
      <c r="B3" s="296"/>
      <c r="C3" s="296"/>
      <c r="D3" s="296"/>
      <c r="E3" s="296"/>
      <c r="F3" s="296"/>
      <c r="G3" s="298"/>
      <c r="H3" s="295"/>
      <c r="I3" s="295"/>
      <c r="J3" s="295"/>
      <c r="K3" s="306"/>
      <c r="L3" s="306"/>
      <c r="M3" s="306"/>
      <c r="N3" s="308"/>
      <c r="O3" s="290"/>
      <c r="P3" s="290"/>
      <c r="Q3" s="264" t="s">
        <v>68</v>
      </c>
      <c r="R3" s="264" t="s">
        <v>69</v>
      </c>
      <c r="S3" s="264" t="s">
        <v>70</v>
      </c>
      <c r="T3" s="264" t="s">
        <v>71</v>
      </c>
      <c r="U3" s="264" t="s">
        <v>72</v>
      </c>
      <c r="V3" s="264" t="s">
        <v>73</v>
      </c>
      <c r="W3" s="264" t="s">
        <v>74</v>
      </c>
      <c r="X3" s="264" t="s">
        <v>75</v>
      </c>
      <c r="Y3" s="264" t="s">
        <v>76</v>
      </c>
      <c r="Z3" s="147" t="s">
        <v>55</v>
      </c>
      <c r="AA3" s="147" t="s">
        <v>57</v>
      </c>
      <c r="AB3" s="147" t="s">
        <v>11</v>
      </c>
      <c r="AE3" s="233"/>
    </row>
    <row r="4" spans="1:31" ht="51" x14ac:dyDescent="0.25">
      <c r="B4" s="175" t="s">
        <v>77</v>
      </c>
      <c r="C4" s="291" t="s">
        <v>78</v>
      </c>
      <c r="D4" s="178" t="s">
        <v>79</v>
      </c>
      <c r="E4" s="176">
        <v>1</v>
      </c>
      <c r="F4" s="242" t="s">
        <v>80</v>
      </c>
      <c r="G4" s="242" t="s">
        <v>81</v>
      </c>
      <c r="H4" s="242" t="s">
        <v>82</v>
      </c>
      <c r="I4" s="242" t="s">
        <v>83</v>
      </c>
      <c r="J4" s="244">
        <v>9</v>
      </c>
      <c r="K4" s="175" t="s">
        <v>84</v>
      </c>
      <c r="L4" s="173" t="s">
        <v>85</v>
      </c>
      <c r="M4" s="179">
        <v>1</v>
      </c>
      <c r="N4" s="183">
        <v>44866</v>
      </c>
      <c r="O4" s="243">
        <v>45443</v>
      </c>
      <c r="P4" s="243"/>
      <c r="Q4" s="171">
        <v>45382</v>
      </c>
      <c r="R4" s="205" t="s">
        <v>86</v>
      </c>
      <c r="S4" s="185">
        <v>1</v>
      </c>
      <c r="T4" s="167">
        <v>0.28399999999999997</v>
      </c>
      <c r="U4" s="167">
        <v>0.28399999999999997</v>
      </c>
      <c r="V4" s="168" t="str">
        <f t="shared" ref="V4:V6" si="0">IF(S4="","",IF(U4&lt;100%, IF(U4&lt;100%, "ALERTA","EN TERMINO"), IF(U4=100%, "OK", "EN TERMINO")))</f>
        <v>ALERTA</v>
      </c>
      <c r="W4" s="275" t="s">
        <v>87</v>
      </c>
      <c r="X4" s="245" t="s">
        <v>88</v>
      </c>
      <c r="Y4" s="170" t="str">
        <f>IF(U4=100%,IF(U4&gt;=100%,"CUMPLIDA","PENDIENTE"),IF(U4&lt;50%,"ATENCIÓN","PENDIENTE"))</f>
        <v>ATENCIÓN</v>
      </c>
      <c r="Z4" s="148" t="str">
        <f t="shared" ref="Z4:Z10" si="1">IF(X4="CUMPLIDA","CERRADO","ABIERTO")</f>
        <v>ABIERTO</v>
      </c>
      <c r="AA4" s="178"/>
      <c r="AB4" s="198"/>
    </row>
    <row r="5" spans="1:31" ht="51" x14ac:dyDescent="0.25">
      <c r="B5" s="175" t="s">
        <v>77</v>
      </c>
      <c r="C5" s="292"/>
      <c r="D5" s="178" t="s">
        <v>79</v>
      </c>
      <c r="E5" s="176">
        <v>1</v>
      </c>
      <c r="F5" s="177" t="s">
        <v>80</v>
      </c>
      <c r="G5" s="181" t="s">
        <v>81</v>
      </c>
      <c r="H5" s="184" t="s">
        <v>89</v>
      </c>
      <c r="I5" s="182" t="s">
        <v>90</v>
      </c>
      <c r="J5" s="186">
        <v>1</v>
      </c>
      <c r="K5" s="175" t="s">
        <v>84</v>
      </c>
      <c r="L5" s="173" t="s">
        <v>91</v>
      </c>
      <c r="M5" s="179">
        <v>1</v>
      </c>
      <c r="N5" s="183">
        <v>44866</v>
      </c>
      <c r="O5" s="243">
        <v>45443</v>
      </c>
      <c r="P5" s="243"/>
      <c r="Q5" s="171">
        <v>45382</v>
      </c>
      <c r="R5" s="205" t="s">
        <v>86</v>
      </c>
      <c r="S5" s="185">
        <v>0.5</v>
      </c>
      <c r="T5" s="167">
        <f t="shared" ref="T5:T10" si="2">(IF(S5="","",IF(OR($J5=0,$J5="",Q5=""),"",S5/$J5)))</f>
        <v>0.5</v>
      </c>
      <c r="U5" s="167">
        <f t="shared" ref="U5:U10" si="3">(IF(OR($M5="",T5=""),"",IF(OR($M5=0,T5=0),0,IF((T5*100%)/$M5&gt;100%,100%,(T5*100%)/$M5))))</f>
        <v>0.5</v>
      </c>
      <c r="V5" s="168" t="str">
        <f t="shared" si="0"/>
        <v>ALERTA</v>
      </c>
      <c r="W5" s="276" t="s">
        <v>92</v>
      </c>
      <c r="X5" s="245" t="s">
        <v>88</v>
      </c>
      <c r="Y5" s="170" t="str">
        <f t="shared" ref="Y5:Y10" si="4">IF(U5=100%,IF(U5&gt;=100%,"CUMPLIDA","PENDIENTE"),IF(U5&lt;100%,"PENDIENTE","PENDIENTE"))</f>
        <v>PENDIENTE</v>
      </c>
      <c r="Z5" s="148" t="str">
        <f t="shared" si="1"/>
        <v>ABIERTO</v>
      </c>
      <c r="AA5" s="178"/>
      <c r="AB5" s="198"/>
    </row>
    <row r="6" spans="1:31" ht="51" x14ac:dyDescent="0.25">
      <c r="B6" s="175" t="s">
        <v>77</v>
      </c>
      <c r="C6" s="292"/>
      <c r="D6" s="178" t="s">
        <v>79</v>
      </c>
      <c r="E6" s="176">
        <v>1</v>
      </c>
      <c r="F6" s="177" t="s">
        <v>80</v>
      </c>
      <c r="G6" s="181" t="s">
        <v>81</v>
      </c>
      <c r="H6" s="187" t="s">
        <v>93</v>
      </c>
      <c r="I6" s="182" t="s">
        <v>94</v>
      </c>
      <c r="J6" s="166">
        <v>1</v>
      </c>
      <c r="K6" s="175" t="s">
        <v>84</v>
      </c>
      <c r="L6" s="173" t="s">
        <v>91</v>
      </c>
      <c r="M6" s="179">
        <v>1</v>
      </c>
      <c r="N6" s="188">
        <v>44573</v>
      </c>
      <c r="O6" s="243">
        <v>45443</v>
      </c>
      <c r="P6" s="243"/>
      <c r="Q6" s="171">
        <v>45382</v>
      </c>
      <c r="R6" s="205" t="s">
        <v>86</v>
      </c>
      <c r="S6" s="185">
        <v>0</v>
      </c>
      <c r="T6" s="167">
        <v>0.28000000000000003</v>
      </c>
      <c r="U6" s="167">
        <v>0.28000000000000003</v>
      </c>
      <c r="V6" s="168" t="str">
        <f t="shared" si="0"/>
        <v>ALERTA</v>
      </c>
      <c r="W6" s="276" t="s">
        <v>95</v>
      </c>
      <c r="X6" s="245" t="s">
        <v>88</v>
      </c>
      <c r="Y6" s="170" t="str">
        <f t="shared" si="4"/>
        <v>PENDIENTE</v>
      </c>
      <c r="Z6" s="148" t="str">
        <f t="shared" si="1"/>
        <v>ABIERTO</v>
      </c>
      <c r="AA6" s="178"/>
      <c r="AB6" s="198"/>
    </row>
    <row r="7" spans="1:31" ht="99" customHeight="1" x14ac:dyDescent="0.25">
      <c r="B7" s="175" t="s">
        <v>77</v>
      </c>
      <c r="C7" s="292"/>
      <c r="D7" s="178" t="s">
        <v>79</v>
      </c>
      <c r="E7" s="174">
        <v>2</v>
      </c>
      <c r="F7" s="189" t="s">
        <v>96</v>
      </c>
      <c r="G7" s="189" t="s">
        <v>97</v>
      </c>
      <c r="H7" s="187" t="s">
        <v>98</v>
      </c>
      <c r="I7" s="182" t="s">
        <v>99</v>
      </c>
      <c r="J7" s="190">
        <v>5</v>
      </c>
      <c r="K7" s="175" t="s">
        <v>84</v>
      </c>
      <c r="L7" s="173" t="s">
        <v>91</v>
      </c>
      <c r="M7" s="179">
        <v>1</v>
      </c>
      <c r="N7" s="191">
        <v>2023</v>
      </c>
      <c r="O7" s="191">
        <v>2026</v>
      </c>
      <c r="P7" s="191"/>
      <c r="Q7" s="171">
        <v>45382</v>
      </c>
      <c r="R7" s="206" t="s">
        <v>100</v>
      </c>
      <c r="S7" s="185">
        <v>0</v>
      </c>
      <c r="T7" s="167">
        <f t="shared" si="2"/>
        <v>0</v>
      </c>
      <c r="U7" s="167">
        <f t="shared" si="3"/>
        <v>0</v>
      </c>
      <c r="V7" s="168" t="s">
        <v>101</v>
      </c>
      <c r="W7" s="277" t="s">
        <v>102</v>
      </c>
      <c r="X7" s="245" t="s">
        <v>88</v>
      </c>
      <c r="Y7" s="170" t="str">
        <f t="shared" si="4"/>
        <v>PENDIENTE</v>
      </c>
      <c r="Z7" s="148" t="str">
        <f t="shared" si="1"/>
        <v>ABIERTO</v>
      </c>
      <c r="AA7" s="178"/>
      <c r="AB7" s="198"/>
    </row>
    <row r="8" spans="1:31" ht="96" customHeight="1" x14ac:dyDescent="0.25">
      <c r="B8" s="175" t="s">
        <v>77</v>
      </c>
      <c r="C8" s="292"/>
      <c r="D8" s="178" t="s">
        <v>79</v>
      </c>
      <c r="E8" s="174">
        <v>3</v>
      </c>
      <c r="F8" s="189" t="s">
        <v>103</v>
      </c>
      <c r="G8" s="189" t="s">
        <v>104</v>
      </c>
      <c r="H8" s="192" t="s">
        <v>105</v>
      </c>
      <c r="I8" s="182" t="s">
        <v>106</v>
      </c>
      <c r="J8" s="190">
        <v>5</v>
      </c>
      <c r="K8" s="175" t="s">
        <v>84</v>
      </c>
      <c r="L8" s="173" t="s">
        <v>91</v>
      </c>
      <c r="M8" s="179">
        <v>1</v>
      </c>
      <c r="N8" s="191">
        <v>2026</v>
      </c>
      <c r="O8" s="191">
        <v>2028</v>
      </c>
      <c r="P8" s="191"/>
      <c r="Q8" s="171">
        <v>45382</v>
      </c>
      <c r="R8" s="206" t="s">
        <v>100</v>
      </c>
      <c r="S8" s="193">
        <v>0</v>
      </c>
      <c r="T8" s="167">
        <f t="shared" si="2"/>
        <v>0</v>
      </c>
      <c r="U8" s="167">
        <f t="shared" si="3"/>
        <v>0</v>
      </c>
      <c r="V8" s="168" t="s">
        <v>101</v>
      </c>
      <c r="W8" s="278" t="s">
        <v>87</v>
      </c>
      <c r="X8" s="245" t="s">
        <v>88</v>
      </c>
      <c r="Y8" s="170" t="str">
        <f t="shared" si="4"/>
        <v>PENDIENTE</v>
      </c>
      <c r="Z8" s="148" t="str">
        <f t="shared" si="1"/>
        <v>ABIERTO</v>
      </c>
      <c r="AA8" s="178"/>
      <c r="AB8" s="198"/>
    </row>
    <row r="9" spans="1:31" ht="170.25" customHeight="1" x14ac:dyDescent="0.25">
      <c r="B9" s="175" t="s">
        <v>77</v>
      </c>
      <c r="C9" s="293"/>
      <c r="D9" s="178" t="s">
        <v>79</v>
      </c>
      <c r="E9" s="174">
        <v>4</v>
      </c>
      <c r="F9" s="189" t="s">
        <v>107</v>
      </c>
      <c r="G9" s="189" t="s">
        <v>104</v>
      </c>
      <c r="H9" s="192" t="s">
        <v>108</v>
      </c>
      <c r="I9" s="182" t="s">
        <v>109</v>
      </c>
      <c r="J9" s="190">
        <v>1</v>
      </c>
      <c r="K9" s="175" t="s">
        <v>84</v>
      </c>
      <c r="L9" s="173" t="s">
        <v>91</v>
      </c>
      <c r="M9" s="179">
        <v>1</v>
      </c>
      <c r="N9" s="191">
        <v>2028</v>
      </c>
      <c r="O9" s="191">
        <v>2028</v>
      </c>
      <c r="P9" s="191"/>
      <c r="Q9" s="171">
        <v>45382</v>
      </c>
      <c r="R9" s="206" t="s">
        <v>100</v>
      </c>
      <c r="S9" s="193">
        <v>0</v>
      </c>
      <c r="T9" s="167">
        <f t="shared" si="2"/>
        <v>0</v>
      </c>
      <c r="U9" s="167">
        <f t="shared" si="3"/>
        <v>0</v>
      </c>
      <c r="V9" s="168" t="s">
        <v>101</v>
      </c>
      <c r="W9" s="278" t="s">
        <v>110</v>
      </c>
      <c r="X9" s="245" t="s">
        <v>88</v>
      </c>
      <c r="Y9" s="170" t="str">
        <f t="shared" si="4"/>
        <v>PENDIENTE</v>
      </c>
      <c r="Z9" s="148" t="str">
        <f t="shared" si="1"/>
        <v>ABIERTO</v>
      </c>
      <c r="AA9" s="178"/>
      <c r="AB9" s="198"/>
    </row>
    <row r="10" spans="1:31" ht="165" customHeight="1" x14ac:dyDescent="0.25">
      <c r="B10" s="175" t="s">
        <v>77</v>
      </c>
      <c r="C10" s="180" t="s">
        <v>111</v>
      </c>
      <c r="D10" s="178" t="s">
        <v>79</v>
      </c>
      <c r="E10" s="174">
        <v>5</v>
      </c>
      <c r="F10" s="194" t="s">
        <v>112</v>
      </c>
      <c r="G10" s="175" t="s">
        <v>113</v>
      </c>
      <c r="H10" s="195" t="s">
        <v>114</v>
      </c>
      <c r="I10" s="175" t="s">
        <v>115</v>
      </c>
      <c r="J10" s="190">
        <v>1</v>
      </c>
      <c r="K10" s="175" t="s">
        <v>84</v>
      </c>
      <c r="L10" s="175" t="s">
        <v>91</v>
      </c>
      <c r="M10" s="179">
        <v>1</v>
      </c>
      <c r="N10" s="243">
        <v>44927</v>
      </c>
      <c r="O10" s="243">
        <v>45504</v>
      </c>
      <c r="P10" s="243"/>
      <c r="Q10" s="171">
        <v>45382</v>
      </c>
      <c r="R10" s="206" t="s">
        <v>116</v>
      </c>
      <c r="S10" s="185">
        <v>0</v>
      </c>
      <c r="T10" s="167">
        <f t="shared" si="2"/>
        <v>0</v>
      </c>
      <c r="U10" s="167">
        <f t="shared" si="3"/>
        <v>0</v>
      </c>
      <c r="V10" s="168" t="s">
        <v>101</v>
      </c>
      <c r="W10" s="275" t="s">
        <v>117</v>
      </c>
      <c r="X10" s="245" t="s">
        <v>88</v>
      </c>
      <c r="Y10" s="170" t="str">
        <f t="shared" si="4"/>
        <v>PENDIENTE</v>
      </c>
      <c r="Z10" s="148" t="str">
        <f t="shared" si="1"/>
        <v>ABIERTO</v>
      </c>
      <c r="AA10" s="178"/>
      <c r="AB10" s="198"/>
    </row>
    <row r="11" spans="1:31" ht="76.5" x14ac:dyDescent="0.25">
      <c r="B11" s="175" t="s">
        <v>77</v>
      </c>
      <c r="C11" s="291" t="s">
        <v>118</v>
      </c>
      <c r="D11" s="178" t="s">
        <v>79</v>
      </c>
      <c r="E11" s="176">
        <v>13</v>
      </c>
      <c r="F11" s="203" t="s">
        <v>119</v>
      </c>
      <c r="G11" s="203" t="s">
        <v>120</v>
      </c>
      <c r="H11" s="199" t="s">
        <v>121</v>
      </c>
      <c r="I11" s="182" t="s">
        <v>122</v>
      </c>
      <c r="J11" s="190">
        <v>2</v>
      </c>
      <c r="K11" s="175"/>
      <c r="L11" s="173" t="s">
        <v>123</v>
      </c>
      <c r="M11" s="179">
        <v>1</v>
      </c>
      <c r="N11" s="200">
        <v>44928</v>
      </c>
      <c r="O11" s="243">
        <v>45504</v>
      </c>
      <c r="P11" s="243"/>
      <c r="Q11" s="171">
        <v>45382</v>
      </c>
      <c r="R11" s="232" t="s">
        <v>124</v>
      </c>
      <c r="S11" s="207">
        <v>0</v>
      </c>
      <c r="T11" s="167">
        <f t="shared" ref="T11:T21" si="5">(IF(S11="","",IF(OR($J11=0,$J11="",Q11=""),"",S11/$J11)))</f>
        <v>0</v>
      </c>
      <c r="U11" s="167">
        <f t="shared" ref="U11:U21" si="6">(IF(OR($M11="",T11=""),"",IF(OR($M11=0,T11=0),0,IF((T11*100%)/$M11&gt;100%,100%,(T11*100%)/$M11))))</f>
        <v>0</v>
      </c>
      <c r="V11" s="234" t="s">
        <v>101</v>
      </c>
      <c r="W11" s="276" t="s">
        <v>117</v>
      </c>
      <c r="X11" s="245" t="s">
        <v>88</v>
      </c>
      <c r="Y11" s="170" t="str">
        <f t="shared" ref="Y11:Y12" si="7">IF(U11=100%,IF(U11&gt;=100%,"CUMPLIDA","PENDIENTE"),IF(U11&lt;100%,"PENDIENTE","PENDIENTE"))</f>
        <v>PENDIENTE</v>
      </c>
      <c r="Z11" s="148" t="str">
        <f t="shared" ref="Z11:Z19" si="8">IF(X11="CUMPLIDA","CERRADO","ABIERTO")</f>
        <v>ABIERTO</v>
      </c>
      <c r="AA11" s="178"/>
      <c r="AB11" s="198"/>
    </row>
    <row r="12" spans="1:31" ht="38.25" x14ac:dyDescent="0.25">
      <c r="B12" s="175" t="s">
        <v>77</v>
      </c>
      <c r="C12" s="292"/>
      <c r="D12" s="178" t="s">
        <v>79</v>
      </c>
      <c r="E12" s="176">
        <v>13</v>
      </c>
      <c r="F12" s="242" t="s">
        <v>119</v>
      </c>
      <c r="G12" s="242" t="s">
        <v>120</v>
      </c>
      <c r="H12" s="166" t="s">
        <v>125</v>
      </c>
      <c r="I12" s="186" t="s">
        <v>126</v>
      </c>
      <c r="J12" s="190">
        <v>1</v>
      </c>
      <c r="K12" s="175"/>
      <c r="L12" s="173" t="s">
        <v>123</v>
      </c>
      <c r="M12" s="179">
        <v>0.5</v>
      </c>
      <c r="N12" s="200">
        <v>44928</v>
      </c>
      <c r="O12" s="243">
        <v>45504</v>
      </c>
      <c r="P12" s="243"/>
      <c r="Q12" s="171">
        <v>45382</v>
      </c>
      <c r="R12" s="232" t="s">
        <v>127</v>
      </c>
      <c r="S12" s="207">
        <v>0</v>
      </c>
      <c r="T12" s="167">
        <f t="shared" si="5"/>
        <v>0</v>
      </c>
      <c r="U12" s="167">
        <f t="shared" si="6"/>
        <v>0</v>
      </c>
      <c r="V12" s="234" t="s">
        <v>101</v>
      </c>
      <c r="W12" s="276" t="s">
        <v>128</v>
      </c>
      <c r="X12" s="245" t="s">
        <v>88</v>
      </c>
      <c r="Y12" s="170" t="str">
        <f t="shared" si="7"/>
        <v>PENDIENTE</v>
      </c>
      <c r="Z12" s="148" t="str">
        <f t="shared" si="8"/>
        <v>ABIERTO</v>
      </c>
      <c r="AA12" s="178"/>
      <c r="AB12" s="198"/>
    </row>
    <row r="13" spans="1:31" ht="99" customHeight="1" x14ac:dyDescent="0.25">
      <c r="B13" s="175" t="s">
        <v>77</v>
      </c>
      <c r="C13" s="292"/>
      <c r="D13" s="178" t="s">
        <v>79</v>
      </c>
      <c r="E13" s="174">
        <v>15</v>
      </c>
      <c r="F13" s="189" t="s">
        <v>129</v>
      </c>
      <c r="G13" s="189" t="s">
        <v>130</v>
      </c>
      <c r="H13" s="199" t="s">
        <v>131</v>
      </c>
      <c r="I13" s="182" t="s">
        <v>132</v>
      </c>
      <c r="J13" s="190">
        <v>1</v>
      </c>
      <c r="K13" s="175"/>
      <c r="L13" s="173" t="s">
        <v>123</v>
      </c>
      <c r="M13" s="179">
        <v>1</v>
      </c>
      <c r="N13" s="200">
        <v>44928</v>
      </c>
      <c r="O13" s="281">
        <v>45382</v>
      </c>
      <c r="P13" s="243"/>
      <c r="Q13" s="171">
        <v>45382</v>
      </c>
      <c r="R13" s="232" t="s">
        <v>133</v>
      </c>
      <c r="S13" s="207">
        <v>1</v>
      </c>
      <c r="T13" s="167">
        <f t="shared" ref="T13" si="9">(IF(S13="","",IF(OR($J13=0,$J13="",Q13=""),"",S13/$J13)))</f>
        <v>1</v>
      </c>
      <c r="U13" s="167">
        <f t="shared" ref="U13" si="10">(IF(OR($M13="",T13=""),"",IF(OR($M13=0,T13=0),0,IF((T13*100%)/$M13&gt;100%,100%,(T13*100%)/$M13))))</f>
        <v>1</v>
      </c>
      <c r="V13" s="234" t="str">
        <f t="shared" ref="V13" si="11">IF(S13="","",IF(U13&lt;100%, IF(U13&lt;100%, "ALERTA","EN TERMINO"), IF(U13=100%, "OK", "EN TERMINO")))</f>
        <v>OK</v>
      </c>
      <c r="W13" s="235" t="s">
        <v>134</v>
      </c>
      <c r="X13" s="245" t="s">
        <v>88</v>
      </c>
      <c r="Y13" s="170" t="str">
        <f>IF(U13=100%,IF(U13&gt;=100%,"CUMPLIDA","PENDIENTE"),IF(U13&lt;100%,"CUMPLIDA","PENDIENTE"))</f>
        <v>CUMPLIDA</v>
      </c>
      <c r="Z13" s="148" t="s">
        <v>135</v>
      </c>
      <c r="AA13" s="178"/>
      <c r="AB13" s="198"/>
    </row>
    <row r="14" spans="1:31" ht="42.75" customHeight="1" x14ac:dyDescent="0.25">
      <c r="B14" s="175" t="s">
        <v>77</v>
      </c>
      <c r="C14" s="292"/>
      <c r="D14" s="178" t="s">
        <v>79</v>
      </c>
      <c r="E14" s="174">
        <v>16</v>
      </c>
      <c r="F14" s="204" t="s">
        <v>136</v>
      </c>
      <c r="G14" s="204" t="s">
        <v>137</v>
      </c>
      <c r="H14" s="201" t="s">
        <v>138</v>
      </c>
      <c r="I14" s="175" t="s">
        <v>139</v>
      </c>
      <c r="J14" s="190">
        <v>1</v>
      </c>
      <c r="K14" s="175"/>
      <c r="L14" s="173" t="s">
        <v>123</v>
      </c>
      <c r="M14" s="179">
        <v>1</v>
      </c>
      <c r="N14" s="200">
        <v>44928</v>
      </c>
      <c r="O14" s="243">
        <v>45504</v>
      </c>
      <c r="P14" s="243"/>
      <c r="Q14" s="171">
        <v>45382</v>
      </c>
      <c r="R14" s="247" t="s">
        <v>140</v>
      </c>
      <c r="S14" s="207">
        <v>0</v>
      </c>
      <c r="T14" s="167">
        <f t="shared" si="5"/>
        <v>0</v>
      </c>
      <c r="U14" s="167">
        <f t="shared" si="6"/>
        <v>0</v>
      </c>
      <c r="V14" s="168" t="s">
        <v>101</v>
      </c>
      <c r="W14" s="275" t="s">
        <v>141</v>
      </c>
      <c r="X14" s="245" t="s">
        <v>88</v>
      </c>
      <c r="Y14" s="170" t="str">
        <f t="shared" ref="Y14:Y16" si="12">IF(U14=100%,IF(U14&gt;=100%,"CUMPLIDA","PENDIENTE"),IF(U14&lt;100%,"PENDIENTE","PENDIENTE"))</f>
        <v>PENDIENTE</v>
      </c>
      <c r="Z14" s="148" t="str">
        <f t="shared" si="8"/>
        <v>ABIERTO</v>
      </c>
      <c r="AA14" s="178"/>
      <c r="AB14" s="198"/>
    </row>
    <row r="15" spans="1:31" ht="49.5" customHeight="1" x14ac:dyDescent="0.25">
      <c r="B15" s="175" t="s">
        <v>77</v>
      </c>
      <c r="C15" s="292"/>
      <c r="D15" s="178" t="s">
        <v>79</v>
      </c>
      <c r="E15" s="176">
        <v>16</v>
      </c>
      <c r="F15" s="204" t="s">
        <v>136</v>
      </c>
      <c r="G15" s="204" t="s">
        <v>137</v>
      </c>
      <c r="H15" s="189" t="s">
        <v>142</v>
      </c>
      <c r="I15" s="189" t="s">
        <v>143</v>
      </c>
      <c r="J15" s="190">
        <v>1</v>
      </c>
      <c r="K15" s="175"/>
      <c r="L15" s="173" t="s">
        <v>123</v>
      </c>
      <c r="M15" s="179">
        <v>1</v>
      </c>
      <c r="N15" s="200">
        <v>44928</v>
      </c>
      <c r="O15" s="243">
        <v>45504</v>
      </c>
      <c r="P15" s="243"/>
      <c r="Q15" s="171">
        <v>45382</v>
      </c>
      <c r="R15" s="247" t="s">
        <v>140</v>
      </c>
      <c r="S15" s="207">
        <v>0</v>
      </c>
      <c r="T15" s="167">
        <f t="shared" si="5"/>
        <v>0</v>
      </c>
      <c r="U15" s="167">
        <f t="shared" si="6"/>
        <v>0</v>
      </c>
      <c r="V15" s="168" t="s">
        <v>101</v>
      </c>
      <c r="W15" s="276" t="s">
        <v>144</v>
      </c>
      <c r="X15" s="245" t="s">
        <v>88</v>
      </c>
      <c r="Y15" s="170" t="str">
        <f t="shared" si="12"/>
        <v>PENDIENTE</v>
      </c>
      <c r="Z15" s="148" t="str">
        <f t="shared" si="8"/>
        <v>ABIERTO</v>
      </c>
      <c r="AA15" s="178"/>
      <c r="AB15" s="198"/>
    </row>
    <row r="16" spans="1:31" ht="53.25" customHeight="1" x14ac:dyDescent="0.25">
      <c r="B16" s="175" t="s">
        <v>77</v>
      </c>
      <c r="C16" s="292"/>
      <c r="D16" s="178" t="s">
        <v>79</v>
      </c>
      <c r="E16" s="174">
        <v>16</v>
      </c>
      <c r="F16" s="204" t="s">
        <v>136</v>
      </c>
      <c r="G16" s="204" t="s">
        <v>137</v>
      </c>
      <c r="H16" s="189" t="s">
        <v>145</v>
      </c>
      <c r="I16" s="189" t="s">
        <v>146</v>
      </c>
      <c r="J16" s="190">
        <v>1</v>
      </c>
      <c r="K16" s="175"/>
      <c r="L16" s="173" t="s">
        <v>123</v>
      </c>
      <c r="M16" s="179">
        <v>0.5</v>
      </c>
      <c r="N16" s="200">
        <v>44928</v>
      </c>
      <c r="O16" s="243">
        <v>45504</v>
      </c>
      <c r="P16" s="243"/>
      <c r="Q16" s="171">
        <v>45382</v>
      </c>
      <c r="R16" s="247" t="s">
        <v>140</v>
      </c>
      <c r="S16" s="207">
        <v>0</v>
      </c>
      <c r="T16" s="167">
        <f t="shared" si="5"/>
        <v>0</v>
      </c>
      <c r="U16" s="167">
        <f t="shared" si="6"/>
        <v>0</v>
      </c>
      <c r="V16" s="168" t="s">
        <v>101</v>
      </c>
      <c r="W16" s="276" t="s">
        <v>147</v>
      </c>
      <c r="X16" s="245" t="s">
        <v>88</v>
      </c>
      <c r="Y16" s="170" t="str">
        <f t="shared" si="12"/>
        <v>PENDIENTE</v>
      </c>
      <c r="Z16" s="148" t="str">
        <f t="shared" si="8"/>
        <v>ABIERTO</v>
      </c>
      <c r="AA16" s="178"/>
      <c r="AB16" s="198"/>
    </row>
    <row r="17" spans="2:31" ht="76.5" x14ac:dyDescent="0.25">
      <c r="B17" s="175" t="s">
        <v>77</v>
      </c>
      <c r="C17" s="292"/>
      <c r="D17" s="178" t="s">
        <v>79</v>
      </c>
      <c r="E17" s="174">
        <v>17</v>
      </c>
      <c r="F17" s="202" t="s">
        <v>148</v>
      </c>
      <c r="G17" s="202" t="s">
        <v>149</v>
      </c>
      <c r="H17" s="197" t="s">
        <v>150</v>
      </c>
      <c r="I17" s="197" t="s">
        <v>151</v>
      </c>
      <c r="J17" s="190">
        <v>1</v>
      </c>
      <c r="K17" s="175"/>
      <c r="L17" s="173" t="s">
        <v>123</v>
      </c>
      <c r="M17" s="179">
        <v>1</v>
      </c>
      <c r="N17" s="200">
        <v>44928</v>
      </c>
      <c r="O17" s="243">
        <v>45504</v>
      </c>
      <c r="P17" s="243"/>
      <c r="Q17" s="171">
        <v>45382</v>
      </c>
      <c r="R17" s="247" t="s">
        <v>152</v>
      </c>
      <c r="S17" s="207">
        <v>0</v>
      </c>
      <c r="T17" s="167">
        <f t="shared" si="5"/>
        <v>0</v>
      </c>
      <c r="U17" s="167">
        <f t="shared" si="6"/>
        <v>0</v>
      </c>
      <c r="V17" s="168" t="s">
        <v>101</v>
      </c>
      <c r="W17" s="276" t="s">
        <v>144</v>
      </c>
      <c r="X17" s="245" t="s">
        <v>88</v>
      </c>
      <c r="Y17" s="170" t="str">
        <f t="shared" ref="Y17:Y39" si="13">IF(U17=100%,IF(U17&gt;=100%,"CUMPLIDA","PENDIENTE"),IF(U17&lt;100%,"PENDIENTE","PENDIENTE"))</f>
        <v>PENDIENTE</v>
      </c>
      <c r="Z17" s="148" t="str">
        <f t="shared" si="8"/>
        <v>ABIERTO</v>
      </c>
      <c r="AA17" s="178"/>
      <c r="AB17" s="198"/>
    </row>
    <row r="18" spans="2:31" ht="92.25" customHeight="1" x14ac:dyDescent="0.25">
      <c r="B18" s="175" t="s">
        <v>77</v>
      </c>
      <c r="C18" s="292"/>
      <c r="D18" s="178" t="s">
        <v>79</v>
      </c>
      <c r="E18" s="174">
        <v>19</v>
      </c>
      <c r="F18" s="202" t="s">
        <v>153</v>
      </c>
      <c r="G18" s="196" t="s">
        <v>154</v>
      </c>
      <c r="H18" s="197" t="s">
        <v>155</v>
      </c>
      <c r="I18" s="197" t="s">
        <v>156</v>
      </c>
      <c r="J18" s="190">
        <v>1</v>
      </c>
      <c r="K18" s="175"/>
      <c r="L18" s="173" t="s">
        <v>123</v>
      </c>
      <c r="M18" s="179">
        <v>1</v>
      </c>
      <c r="N18" s="200">
        <v>44928</v>
      </c>
      <c r="O18" s="263">
        <v>45291</v>
      </c>
      <c r="P18" s="265">
        <v>45443</v>
      </c>
      <c r="Q18" s="171">
        <v>45382</v>
      </c>
      <c r="R18" s="247" t="s">
        <v>157</v>
      </c>
      <c r="S18" s="207">
        <v>0</v>
      </c>
      <c r="T18" s="167">
        <f t="shared" si="5"/>
        <v>0</v>
      </c>
      <c r="U18" s="167">
        <f t="shared" si="6"/>
        <v>0</v>
      </c>
      <c r="V18" s="168" t="s">
        <v>158</v>
      </c>
      <c r="W18" s="275" t="s">
        <v>144</v>
      </c>
      <c r="X18" s="245" t="s">
        <v>88</v>
      </c>
      <c r="Y18" s="170" t="str">
        <f t="shared" si="13"/>
        <v>PENDIENTE</v>
      </c>
      <c r="Z18" s="148" t="str">
        <f t="shared" si="8"/>
        <v>ABIERTO</v>
      </c>
      <c r="AA18" s="178"/>
      <c r="AB18" s="198"/>
    </row>
    <row r="19" spans="2:31" ht="35.25" customHeight="1" x14ac:dyDescent="0.25">
      <c r="B19" s="175" t="s">
        <v>77</v>
      </c>
      <c r="C19" s="292"/>
      <c r="D19" s="178" t="s">
        <v>79</v>
      </c>
      <c r="E19" s="174">
        <v>20</v>
      </c>
      <c r="F19" s="196" t="s">
        <v>159</v>
      </c>
      <c r="G19" s="196" t="s">
        <v>160</v>
      </c>
      <c r="H19" s="197" t="s">
        <v>161</v>
      </c>
      <c r="I19" s="197" t="s">
        <v>162</v>
      </c>
      <c r="J19" s="190">
        <v>1</v>
      </c>
      <c r="K19" s="175"/>
      <c r="L19" s="173" t="s">
        <v>123</v>
      </c>
      <c r="M19" s="179">
        <v>1</v>
      </c>
      <c r="N19" s="200">
        <v>44958</v>
      </c>
      <c r="O19" s="263">
        <v>45291</v>
      </c>
      <c r="P19" s="265">
        <v>45443</v>
      </c>
      <c r="Q19" s="171">
        <v>45382</v>
      </c>
      <c r="R19" s="247" t="s">
        <v>163</v>
      </c>
      <c r="S19" s="207">
        <v>0</v>
      </c>
      <c r="T19" s="167">
        <f t="shared" si="5"/>
        <v>0</v>
      </c>
      <c r="U19" s="167">
        <f t="shared" si="6"/>
        <v>0</v>
      </c>
      <c r="V19" s="168" t="str">
        <f t="shared" ref="V19:V21" si="14">IF(S19="","",IF(U19&lt;100%, IF(U19&lt;100%, "ALERTA","EN TERMINO"), IF(U19=100%, "OK", "EN TERMINO")))</f>
        <v>ALERTA</v>
      </c>
      <c r="W19" s="276" t="s">
        <v>144</v>
      </c>
      <c r="X19" s="245" t="s">
        <v>88</v>
      </c>
      <c r="Y19" s="170" t="str">
        <f t="shared" si="13"/>
        <v>PENDIENTE</v>
      </c>
      <c r="Z19" s="148" t="str">
        <f t="shared" si="8"/>
        <v>ABIERTO</v>
      </c>
      <c r="AA19" s="178"/>
      <c r="AB19" s="198"/>
    </row>
    <row r="20" spans="2:31" ht="35.25" customHeight="1" x14ac:dyDescent="0.25">
      <c r="B20" s="175" t="s">
        <v>77</v>
      </c>
      <c r="C20" s="292"/>
      <c r="D20" s="178" t="s">
        <v>79</v>
      </c>
      <c r="E20" s="174">
        <v>20</v>
      </c>
      <c r="F20" s="196" t="s">
        <v>159</v>
      </c>
      <c r="G20" s="196" t="s">
        <v>160</v>
      </c>
      <c r="H20" s="197" t="s">
        <v>164</v>
      </c>
      <c r="I20" s="197" t="s">
        <v>165</v>
      </c>
      <c r="J20" s="190">
        <v>1</v>
      </c>
      <c r="K20" s="175"/>
      <c r="L20" s="173" t="s">
        <v>123</v>
      </c>
      <c r="M20" s="179">
        <v>1</v>
      </c>
      <c r="N20" s="200">
        <v>44958</v>
      </c>
      <c r="O20" s="263">
        <v>45291</v>
      </c>
      <c r="P20" s="251">
        <v>45443</v>
      </c>
      <c r="Q20" s="171">
        <v>45382</v>
      </c>
      <c r="R20" s="247" t="s">
        <v>163</v>
      </c>
      <c r="S20" s="207">
        <v>0</v>
      </c>
      <c r="T20" s="167">
        <f t="shared" si="5"/>
        <v>0</v>
      </c>
      <c r="U20" s="167">
        <f t="shared" si="6"/>
        <v>0</v>
      </c>
      <c r="V20" s="168" t="str">
        <f t="shared" si="14"/>
        <v>ALERTA</v>
      </c>
      <c r="W20" s="276" t="s">
        <v>144</v>
      </c>
      <c r="X20" s="245" t="s">
        <v>88</v>
      </c>
      <c r="Y20" s="170" t="str">
        <f t="shared" si="13"/>
        <v>PENDIENTE</v>
      </c>
      <c r="Z20" s="148" t="str">
        <f t="shared" ref="Z20" si="15">IF(X20="CUMPLIDA","CERRADO","ABIERTO")</f>
        <v>ABIERTO</v>
      </c>
      <c r="AA20" s="178"/>
      <c r="AB20" s="198"/>
    </row>
    <row r="21" spans="2:31" ht="76.5" x14ac:dyDescent="0.25">
      <c r="B21" s="175" t="s">
        <v>77</v>
      </c>
      <c r="C21" s="293"/>
      <c r="D21" s="178" t="s">
        <v>79</v>
      </c>
      <c r="E21" s="174">
        <v>21</v>
      </c>
      <c r="F21" s="202" t="s">
        <v>166</v>
      </c>
      <c r="G21" s="202" t="s">
        <v>167</v>
      </c>
      <c r="H21" s="197" t="s">
        <v>168</v>
      </c>
      <c r="I21" s="197" t="s">
        <v>169</v>
      </c>
      <c r="J21" s="190">
        <v>1</v>
      </c>
      <c r="K21" s="175"/>
      <c r="L21" s="173" t="s">
        <v>123</v>
      </c>
      <c r="M21" s="179">
        <v>1</v>
      </c>
      <c r="N21" s="200">
        <v>44928</v>
      </c>
      <c r="O21" s="263">
        <v>45291</v>
      </c>
      <c r="P21" s="282">
        <v>45381</v>
      </c>
      <c r="Q21" s="171">
        <v>45382</v>
      </c>
      <c r="R21" s="247" t="s">
        <v>170</v>
      </c>
      <c r="S21" s="207">
        <v>1</v>
      </c>
      <c r="T21" s="167">
        <f t="shared" si="5"/>
        <v>1</v>
      </c>
      <c r="U21" s="167">
        <f t="shared" si="6"/>
        <v>1</v>
      </c>
      <c r="V21" s="168" t="str">
        <f t="shared" si="14"/>
        <v>OK</v>
      </c>
      <c r="W21" s="275" t="s">
        <v>433</v>
      </c>
      <c r="X21" s="245" t="s">
        <v>88</v>
      </c>
      <c r="Y21" s="170" t="str">
        <f>IF(U21=100%,IF(U21&gt;=100%,"CUMPLIDA","PENDIENTE"),IF(U21&lt;100%,"INCUMPLIDA","PENDIENTE"))</f>
        <v>CUMPLIDA</v>
      </c>
      <c r="Z21" s="148" t="str">
        <f t="shared" ref="Z21" si="16">IF(X21="CUMPLIDA","CERRADO","ABIERTO")</f>
        <v>ABIERTO</v>
      </c>
      <c r="AA21" s="178"/>
      <c r="AB21" s="198"/>
      <c r="AE21" s="233"/>
    </row>
    <row r="22" spans="2:31" ht="195" customHeight="1" x14ac:dyDescent="0.2">
      <c r="B22" s="175" t="s">
        <v>77</v>
      </c>
      <c r="C22" s="299" t="s">
        <v>171</v>
      </c>
      <c r="D22" s="178" t="s">
        <v>79</v>
      </c>
      <c r="E22" s="236">
        <v>22</v>
      </c>
      <c r="F22" s="166" t="s">
        <v>172</v>
      </c>
      <c r="G22" s="166" t="s">
        <v>173</v>
      </c>
      <c r="H22" s="266" t="s">
        <v>174</v>
      </c>
      <c r="I22" s="166" t="s">
        <v>175</v>
      </c>
      <c r="J22" s="239">
        <v>14</v>
      </c>
      <c r="K22" s="148" t="s">
        <v>176</v>
      </c>
      <c r="L22" s="166" t="s">
        <v>177</v>
      </c>
      <c r="M22" s="179">
        <v>1</v>
      </c>
      <c r="N22" s="183">
        <v>45292</v>
      </c>
      <c r="O22" s="183">
        <v>45657</v>
      </c>
      <c r="P22" s="183"/>
      <c r="Q22" s="171">
        <v>45382</v>
      </c>
      <c r="R22" s="269" t="s">
        <v>178</v>
      </c>
      <c r="S22" s="237"/>
      <c r="T22" s="167" t="str">
        <f t="shared" ref="T22:T44" si="17">(IF(S22="","",IF(OR($J22=0,$J22="",Q22=""),"",S22/$J22)))</f>
        <v/>
      </c>
      <c r="U22" s="167" t="str">
        <f t="shared" ref="U22:U44" si="18">(IF(OR($M22="",T22=""),"",IF(OR($M22=0,T22=0),0,IF((T22*100%)/$M22&gt;100%,100%,(T22*100%)/$M22))))</f>
        <v/>
      </c>
      <c r="V22" s="168" t="s">
        <v>158</v>
      </c>
      <c r="W22" s="275" t="s">
        <v>179</v>
      </c>
      <c r="X22" s="245" t="s">
        <v>88</v>
      </c>
      <c r="Y22" s="170" t="str">
        <f t="shared" si="13"/>
        <v>PENDIENTE</v>
      </c>
      <c r="Z22" s="148" t="str">
        <f t="shared" ref="Z22:Z40" si="19">IF(X22="CUMPLIDA","CERRADO","ABIERTO")</f>
        <v>ABIERTO</v>
      </c>
      <c r="AA22" s="178"/>
      <c r="AB22" s="237"/>
    </row>
    <row r="23" spans="2:31" ht="95.25" customHeight="1" x14ac:dyDescent="0.2">
      <c r="B23" s="175" t="s">
        <v>77</v>
      </c>
      <c r="C23" s="299"/>
      <c r="D23" s="178" t="s">
        <v>79</v>
      </c>
      <c r="E23" s="236">
        <v>23</v>
      </c>
      <c r="F23" s="166" t="s">
        <v>180</v>
      </c>
      <c r="G23" s="166" t="s">
        <v>181</v>
      </c>
      <c r="H23" s="166" t="s">
        <v>182</v>
      </c>
      <c r="I23" s="166" t="s">
        <v>183</v>
      </c>
      <c r="J23" s="239">
        <v>1</v>
      </c>
      <c r="K23" s="148" t="s">
        <v>184</v>
      </c>
      <c r="L23" s="166" t="s">
        <v>177</v>
      </c>
      <c r="M23" s="179">
        <v>1</v>
      </c>
      <c r="N23" s="183">
        <v>45131</v>
      </c>
      <c r="O23" s="183">
        <v>45473</v>
      </c>
      <c r="P23" s="183"/>
      <c r="Q23" s="171">
        <v>45382</v>
      </c>
      <c r="R23" s="250" t="s">
        <v>185</v>
      </c>
      <c r="S23" s="237"/>
      <c r="T23" s="167" t="str">
        <f t="shared" si="17"/>
        <v/>
      </c>
      <c r="U23" s="167" t="str">
        <f t="shared" si="18"/>
        <v/>
      </c>
      <c r="V23" s="168" t="s">
        <v>101</v>
      </c>
      <c r="W23" s="279" t="s">
        <v>186</v>
      </c>
      <c r="X23" s="245" t="s">
        <v>88</v>
      </c>
      <c r="Y23" s="170" t="str">
        <f t="shared" si="13"/>
        <v>PENDIENTE</v>
      </c>
      <c r="Z23" s="148" t="str">
        <f t="shared" si="19"/>
        <v>ABIERTO</v>
      </c>
      <c r="AA23" s="178"/>
      <c r="AB23" s="237"/>
    </row>
    <row r="24" spans="2:31" ht="102" x14ac:dyDescent="0.2">
      <c r="B24" s="175" t="s">
        <v>77</v>
      </c>
      <c r="C24" s="299"/>
      <c r="D24" s="178" t="s">
        <v>79</v>
      </c>
      <c r="E24" s="236">
        <v>24</v>
      </c>
      <c r="F24" s="240" t="s">
        <v>187</v>
      </c>
      <c r="G24" s="240" t="s">
        <v>188</v>
      </c>
      <c r="H24" s="267" t="s">
        <v>189</v>
      </c>
      <c r="I24" s="166" t="s">
        <v>190</v>
      </c>
      <c r="J24" s="239">
        <v>1</v>
      </c>
      <c r="K24" s="148" t="s">
        <v>184</v>
      </c>
      <c r="L24" s="166" t="s">
        <v>177</v>
      </c>
      <c r="M24" s="179">
        <v>1</v>
      </c>
      <c r="N24" s="183">
        <v>45139</v>
      </c>
      <c r="O24" s="183">
        <v>45504</v>
      </c>
      <c r="P24" s="183"/>
      <c r="Q24" s="171">
        <v>45382</v>
      </c>
      <c r="R24" s="250" t="s">
        <v>191</v>
      </c>
      <c r="S24" s="237"/>
      <c r="T24" s="167" t="str">
        <f t="shared" si="17"/>
        <v/>
      </c>
      <c r="U24" s="167" t="str">
        <f t="shared" si="18"/>
        <v/>
      </c>
      <c r="V24" s="168" t="s">
        <v>101</v>
      </c>
      <c r="W24" s="279" t="s">
        <v>186</v>
      </c>
      <c r="X24" s="245" t="s">
        <v>88</v>
      </c>
      <c r="Y24" s="170" t="str">
        <f t="shared" si="13"/>
        <v>PENDIENTE</v>
      </c>
      <c r="Z24" s="148" t="str">
        <f t="shared" si="19"/>
        <v>ABIERTO</v>
      </c>
      <c r="AA24" s="178"/>
      <c r="AB24" s="237"/>
    </row>
    <row r="25" spans="2:31" ht="102" x14ac:dyDescent="0.2">
      <c r="B25" s="175" t="s">
        <v>77</v>
      </c>
      <c r="C25" s="299"/>
      <c r="D25" s="178" t="s">
        <v>79</v>
      </c>
      <c r="E25" s="236">
        <v>24</v>
      </c>
      <c r="F25" s="240" t="s">
        <v>187</v>
      </c>
      <c r="G25" s="240" t="s">
        <v>188</v>
      </c>
      <c r="H25" s="241" t="s">
        <v>192</v>
      </c>
      <c r="I25" s="166" t="s">
        <v>193</v>
      </c>
      <c r="J25" s="239">
        <v>1</v>
      </c>
      <c r="K25" s="148" t="s">
        <v>184</v>
      </c>
      <c r="L25" s="166" t="s">
        <v>177</v>
      </c>
      <c r="M25" s="179">
        <v>1</v>
      </c>
      <c r="N25" s="183">
        <v>45139</v>
      </c>
      <c r="O25" s="183">
        <v>45473</v>
      </c>
      <c r="P25" s="183"/>
      <c r="Q25" s="171">
        <v>45382</v>
      </c>
      <c r="R25" s="250" t="s">
        <v>194</v>
      </c>
      <c r="S25" s="237"/>
      <c r="T25" s="167" t="str">
        <f t="shared" si="17"/>
        <v/>
      </c>
      <c r="U25" s="167" t="str">
        <f t="shared" si="18"/>
        <v/>
      </c>
      <c r="V25" s="168" t="s">
        <v>101</v>
      </c>
      <c r="W25" s="279" t="s">
        <v>186</v>
      </c>
      <c r="X25" s="245" t="s">
        <v>88</v>
      </c>
      <c r="Y25" s="170" t="str">
        <f t="shared" si="13"/>
        <v>PENDIENTE</v>
      </c>
      <c r="Z25" s="148" t="str">
        <f t="shared" si="19"/>
        <v>ABIERTO</v>
      </c>
      <c r="AA25" s="178"/>
      <c r="AB25" s="237"/>
    </row>
    <row r="26" spans="2:31" ht="63.75" x14ac:dyDescent="0.2">
      <c r="B26" s="175" t="s">
        <v>77</v>
      </c>
      <c r="C26" s="299"/>
      <c r="D26" s="178" t="s">
        <v>79</v>
      </c>
      <c r="E26" s="236">
        <v>25</v>
      </c>
      <c r="F26" s="240" t="s">
        <v>195</v>
      </c>
      <c r="G26" s="240" t="s">
        <v>196</v>
      </c>
      <c r="H26" s="241" t="s">
        <v>197</v>
      </c>
      <c r="I26" s="166" t="s">
        <v>198</v>
      </c>
      <c r="J26" s="239">
        <v>1</v>
      </c>
      <c r="K26" s="148" t="s">
        <v>184</v>
      </c>
      <c r="L26" s="166" t="s">
        <v>177</v>
      </c>
      <c r="M26" s="179">
        <v>1</v>
      </c>
      <c r="N26" s="183">
        <v>45170</v>
      </c>
      <c r="O26" s="183">
        <v>45504</v>
      </c>
      <c r="P26" s="183"/>
      <c r="Q26" s="171">
        <v>45382</v>
      </c>
      <c r="R26" s="270" t="s">
        <v>199</v>
      </c>
      <c r="S26" s="237"/>
      <c r="T26" s="167" t="str">
        <f t="shared" si="17"/>
        <v/>
      </c>
      <c r="U26" s="167" t="str">
        <f t="shared" si="18"/>
        <v/>
      </c>
      <c r="V26" s="168" t="s">
        <v>101</v>
      </c>
      <c r="W26" s="280" t="s">
        <v>186</v>
      </c>
      <c r="X26" s="245" t="s">
        <v>88</v>
      </c>
      <c r="Y26" s="170" t="str">
        <f t="shared" si="13"/>
        <v>PENDIENTE</v>
      </c>
      <c r="Z26" s="148" t="str">
        <f t="shared" si="19"/>
        <v>ABIERTO</v>
      </c>
      <c r="AA26" s="178"/>
      <c r="AB26" s="237"/>
    </row>
    <row r="27" spans="2:31" ht="51" x14ac:dyDescent="0.2">
      <c r="B27" s="175" t="s">
        <v>77</v>
      </c>
      <c r="C27" s="299"/>
      <c r="D27" s="178" t="s">
        <v>79</v>
      </c>
      <c r="E27" s="236">
        <v>25</v>
      </c>
      <c r="F27" s="240" t="s">
        <v>195</v>
      </c>
      <c r="G27" s="240" t="s">
        <v>196</v>
      </c>
      <c r="H27" s="166" t="s">
        <v>200</v>
      </c>
      <c r="I27" s="166" t="s">
        <v>201</v>
      </c>
      <c r="J27" s="239">
        <v>1</v>
      </c>
      <c r="K27" s="148" t="s">
        <v>184</v>
      </c>
      <c r="L27" s="166" t="s">
        <v>177</v>
      </c>
      <c r="M27" s="179">
        <v>1</v>
      </c>
      <c r="N27" s="183">
        <v>45170</v>
      </c>
      <c r="O27" s="183">
        <v>45657</v>
      </c>
      <c r="P27" s="183"/>
      <c r="Q27" s="171">
        <v>45382</v>
      </c>
      <c r="R27" s="232" t="s">
        <v>202</v>
      </c>
      <c r="S27" s="237"/>
      <c r="T27" s="167" t="str">
        <f t="shared" si="17"/>
        <v/>
      </c>
      <c r="U27" s="167" t="str">
        <f t="shared" si="18"/>
        <v/>
      </c>
      <c r="V27" s="168" t="s">
        <v>101</v>
      </c>
      <c r="W27" s="279" t="s">
        <v>186</v>
      </c>
      <c r="X27" s="245" t="s">
        <v>88</v>
      </c>
      <c r="Y27" s="170" t="str">
        <f t="shared" si="13"/>
        <v>PENDIENTE</v>
      </c>
      <c r="Z27" s="148" t="str">
        <f t="shared" si="19"/>
        <v>ABIERTO</v>
      </c>
      <c r="AA27" s="178"/>
      <c r="AB27" s="237"/>
    </row>
    <row r="28" spans="2:31" ht="105.75" customHeight="1" x14ac:dyDescent="0.2">
      <c r="B28" s="175" t="s">
        <v>77</v>
      </c>
      <c r="C28" s="299"/>
      <c r="D28" s="178" t="s">
        <v>79</v>
      </c>
      <c r="E28" s="236">
        <v>26</v>
      </c>
      <c r="F28" s="238" t="s">
        <v>203</v>
      </c>
      <c r="G28" s="166" t="s">
        <v>204</v>
      </c>
      <c r="H28" s="166" t="s">
        <v>205</v>
      </c>
      <c r="I28" s="166" t="s">
        <v>206</v>
      </c>
      <c r="J28" s="239">
        <v>3</v>
      </c>
      <c r="K28" s="148" t="s">
        <v>176</v>
      </c>
      <c r="L28" s="166" t="s">
        <v>177</v>
      </c>
      <c r="M28" s="179">
        <v>1</v>
      </c>
      <c r="N28" s="183">
        <v>45170</v>
      </c>
      <c r="O28" s="183">
        <v>45504</v>
      </c>
      <c r="P28" s="183"/>
      <c r="Q28" s="171">
        <v>45382</v>
      </c>
      <c r="R28" s="268" t="s">
        <v>207</v>
      </c>
      <c r="S28" s="237"/>
      <c r="T28" s="167" t="str">
        <f t="shared" si="17"/>
        <v/>
      </c>
      <c r="U28" s="167" t="str">
        <f t="shared" si="18"/>
        <v/>
      </c>
      <c r="V28" s="168" t="s">
        <v>101</v>
      </c>
      <c r="W28" s="279" t="s">
        <v>186</v>
      </c>
      <c r="X28" s="245" t="s">
        <v>88</v>
      </c>
      <c r="Y28" s="170" t="str">
        <f t="shared" si="13"/>
        <v>PENDIENTE</v>
      </c>
      <c r="Z28" s="148" t="str">
        <f t="shared" si="19"/>
        <v>ABIERTO</v>
      </c>
      <c r="AA28" s="178"/>
      <c r="AB28" s="237"/>
    </row>
    <row r="29" spans="2:31" ht="181.5" customHeight="1" x14ac:dyDescent="0.2">
      <c r="B29" s="175" t="s">
        <v>77</v>
      </c>
      <c r="C29" s="299"/>
      <c r="D29" s="178" t="s">
        <v>79</v>
      </c>
      <c r="E29" s="236">
        <v>27</v>
      </c>
      <c r="F29" s="238" t="s">
        <v>208</v>
      </c>
      <c r="G29" s="238" t="s">
        <v>209</v>
      </c>
      <c r="H29" s="166" t="s">
        <v>210</v>
      </c>
      <c r="I29" s="166" t="s">
        <v>211</v>
      </c>
      <c r="J29" s="239">
        <v>1</v>
      </c>
      <c r="K29" s="148" t="s">
        <v>184</v>
      </c>
      <c r="L29" s="166" t="s">
        <v>177</v>
      </c>
      <c r="M29" s="179">
        <v>1</v>
      </c>
      <c r="N29" s="200">
        <v>45444</v>
      </c>
      <c r="O29" s="200">
        <v>45657</v>
      </c>
      <c r="P29" s="200"/>
      <c r="Q29" s="171">
        <v>45382</v>
      </c>
      <c r="R29" s="268" t="s">
        <v>212</v>
      </c>
      <c r="S29" s="237"/>
      <c r="T29" s="167" t="str">
        <f t="shared" si="17"/>
        <v/>
      </c>
      <c r="U29" s="167" t="str">
        <f t="shared" si="18"/>
        <v/>
      </c>
      <c r="V29" s="168" t="s">
        <v>101</v>
      </c>
      <c r="W29" s="280" t="s">
        <v>186</v>
      </c>
      <c r="X29" s="245" t="s">
        <v>88</v>
      </c>
      <c r="Y29" s="170" t="str">
        <f t="shared" si="13"/>
        <v>PENDIENTE</v>
      </c>
      <c r="Z29" s="148" t="str">
        <f t="shared" si="19"/>
        <v>ABIERTO</v>
      </c>
      <c r="AA29" s="178"/>
      <c r="AB29" s="237"/>
    </row>
    <row r="30" spans="2:31" ht="125.25" customHeight="1" x14ac:dyDescent="0.2">
      <c r="B30" s="175" t="s">
        <v>77</v>
      </c>
      <c r="C30" s="299"/>
      <c r="D30" s="178" t="s">
        <v>79</v>
      </c>
      <c r="E30" s="236">
        <v>28</v>
      </c>
      <c r="F30" s="166" t="s">
        <v>213</v>
      </c>
      <c r="G30" s="166" t="s">
        <v>214</v>
      </c>
      <c r="H30" s="166" t="s">
        <v>215</v>
      </c>
      <c r="I30" s="166" t="s">
        <v>216</v>
      </c>
      <c r="J30" s="239">
        <v>1</v>
      </c>
      <c r="K30" s="148" t="s">
        <v>176</v>
      </c>
      <c r="L30" s="166" t="s">
        <v>177</v>
      </c>
      <c r="M30" s="179">
        <v>1</v>
      </c>
      <c r="N30" s="183">
        <v>45128</v>
      </c>
      <c r="O30" s="281">
        <v>45381</v>
      </c>
      <c r="P30" s="183"/>
      <c r="Q30" s="171">
        <v>45382</v>
      </c>
      <c r="R30" s="250" t="s">
        <v>217</v>
      </c>
      <c r="S30" s="207">
        <v>0</v>
      </c>
      <c r="T30" s="167">
        <f t="shared" si="17"/>
        <v>0</v>
      </c>
      <c r="U30" s="167">
        <f t="shared" si="18"/>
        <v>0</v>
      </c>
      <c r="V30" s="168" t="s">
        <v>158</v>
      </c>
      <c r="W30" s="276" t="s">
        <v>434</v>
      </c>
      <c r="X30" s="245" t="s">
        <v>88</v>
      </c>
      <c r="Y30" s="170" t="str">
        <f>IF(U30=100%,IF(U30&gt;=100%,"CUMPLIDA","PENDIENTE"),IF(U30&lt;100%,"INCUMPLIDA","PENDIENTE"))</f>
        <v>INCUMPLIDA</v>
      </c>
      <c r="Z30" s="148" t="str">
        <f t="shared" si="19"/>
        <v>ABIERTO</v>
      </c>
      <c r="AA30" s="178"/>
      <c r="AB30" s="237"/>
    </row>
    <row r="31" spans="2:31" ht="130.5" customHeight="1" x14ac:dyDescent="0.2">
      <c r="B31" s="175" t="s">
        <v>77</v>
      </c>
      <c r="C31" s="299"/>
      <c r="D31" s="178" t="s">
        <v>79</v>
      </c>
      <c r="E31" s="236">
        <v>29</v>
      </c>
      <c r="F31" s="166" t="s">
        <v>218</v>
      </c>
      <c r="G31" s="166" t="s">
        <v>219</v>
      </c>
      <c r="H31" s="166" t="s">
        <v>220</v>
      </c>
      <c r="I31" s="166" t="s">
        <v>221</v>
      </c>
      <c r="J31" s="239">
        <v>1</v>
      </c>
      <c r="K31" s="148" t="s">
        <v>176</v>
      </c>
      <c r="L31" s="166" t="s">
        <v>177</v>
      </c>
      <c r="M31" s="179">
        <v>1</v>
      </c>
      <c r="N31" s="183">
        <v>45292</v>
      </c>
      <c r="O31" s="183">
        <v>45504</v>
      </c>
      <c r="P31" s="183"/>
      <c r="Q31" s="171">
        <v>45382</v>
      </c>
      <c r="R31" s="249" t="s">
        <v>222</v>
      </c>
      <c r="S31" s="237"/>
      <c r="T31" s="167" t="str">
        <f t="shared" si="17"/>
        <v/>
      </c>
      <c r="U31" s="167" t="str">
        <f t="shared" si="18"/>
        <v/>
      </c>
      <c r="V31" s="168" t="s">
        <v>101</v>
      </c>
      <c r="W31" s="276" t="s">
        <v>186</v>
      </c>
      <c r="X31" s="245" t="s">
        <v>88</v>
      </c>
      <c r="Y31" s="170" t="str">
        <f t="shared" si="13"/>
        <v>PENDIENTE</v>
      </c>
      <c r="Z31" s="148" t="str">
        <f t="shared" si="19"/>
        <v>ABIERTO</v>
      </c>
      <c r="AA31" s="178"/>
      <c r="AB31" s="237"/>
    </row>
    <row r="32" spans="2:31" ht="121.5" customHeight="1" x14ac:dyDescent="0.2">
      <c r="B32" s="175" t="s">
        <v>77</v>
      </c>
      <c r="C32" s="299"/>
      <c r="D32" s="178" t="s">
        <v>79</v>
      </c>
      <c r="E32" s="236">
        <v>30</v>
      </c>
      <c r="F32" s="166" t="s">
        <v>223</v>
      </c>
      <c r="G32" s="271" t="s">
        <v>224</v>
      </c>
      <c r="H32" s="166" t="s">
        <v>225</v>
      </c>
      <c r="I32" s="166" t="s">
        <v>226</v>
      </c>
      <c r="J32" s="239">
        <v>1</v>
      </c>
      <c r="K32" s="148" t="s">
        <v>184</v>
      </c>
      <c r="L32" s="166" t="s">
        <v>177</v>
      </c>
      <c r="M32" s="179">
        <v>1</v>
      </c>
      <c r="N32" s="200">
        <v>45323</v>
      </c>
      <c r="O32" s="183">
        <v>45504</v>
      </c>
      <c r="P32" s="183"/>
      <c r="Q32" s="171">
        <v>45382</v>
      </c>
      <c r="R32" s="143" t="s">
        <v>227</v>
      </c>
      <c r="S32" s="237"/>
      <c r="T32" s="167" t="str">
        <f t="shared" si="17"/>
        <v/>
      </c>
      <c r="U32" s="167" t="str">
        <f t="shared" si="18"/>
        <v/>
      </c>
      <c r="V32" s="168" t="s">
        <v>101</v>
      </c>
      <c r="W32" s="276" t="s">
        <v>186</v>
      </c>
      <c r="X32" s="245" t="s">
        <v>88</v>
      </c>
      <c r="Y32" s="170" t="str">
        <f t="shared" si="13"/>
        <v>PENDIENTE</v>
      </c>
      <c r="Z32" s="148" t="str">
        <f t="shared" si="19"/>
        <v>ABIERTO</v>
      </c>
      <c r="AA32" s="178"/>
      <c r="AB32" s="237"/>
    </row>
    <row r="33" spans="2:28" ht="114.75" x14ac:dyDescent="0.2">
      <c r="B33" s="175" t="s">
        <v>77</v>
      </c>
      <c r="C33" s="299"/>
      <c r="D33" s="178" t="s">
        <v>79</v>
      </c>
      <c r="E33" s="236">
        <v>31</v>
      </c>
      <c r="F33" s="240" t="s">
        <v>228</v>
      </c>
      <c r="G33" s="240" t="s">
        <v>229</v>
      </c>
      <c r="H33" s="166" t="s">
        <v>230</v>
      </c>
      <c r="I33" s="166" t="s">
        <v>231</v>
      </c>
      <c r="J33" s="239">
        <v>1</v>
      </c>
      <c r="K33" s="148" t="s">
        <v>176</v>
      </c>
      <c r="L33" s="166" t="s">
        <v>177</v>
      </c>
      <c r="M33" s="179">
        <v>1</v>
      </c>
      <c r="N33" s="200">
        <v>45323</v>
      </c>
      <c r="O33" s="183">
        <v>45504</v>
      </c>
      <c r="P33" s="183"/>
      <c r="Q33" s="171">
        <v>45382</v>
      </c>
      <c r="R33" s="272" t="s">
        <v>232</v>
      </c>
      <c r="S33" s="237"/>
      <c r="T33" s="167" t="str">
        <f t="shared" si="17"/>
        <v/>
      </c>
      <c r="U33" s="167" t="str">
        <f t="shared" si="18"/>
        <v/>
      </c>
      <c r="V33" s="168" t="s">
        <v>101</v>
      </c>
      <c r="W33" s="280" t="s">
        <v>186</v>
      </c>
      <c r="X33" s="245" t="s">
        <v>88</v>
      </c>
      <c r="Y33" s="170" t="str">
        <f t="shared" si="13"/>
        <v>PENDIENTE</v>
      </c>
      <c r="Z33" s="148" t="str">
        <f t="shared" si="19"/>
        <v>ABIERTO</v>
      </c>
      <c r="AA33" s="178"/>
      <c r="AB33" s="237"/>
    </row>
    <row r="34" spans="2:28" ht="114.75" x14ac:dyDescent="0.2">
      <c r="B34" s="175" t="s">
        <v>77</v>
      </c>
      <c r="C34" s="299"/>
      <c r="D34" s="178" t="s">
        <v>79</v>
      </c>
      <c r="E34" s="236">
        <v>31</v>
      </c>
      <c r="F34" s="240" t="s">
        <v>228</v>
      </c>
      <c r="G34" s="240" t="s">
        <v>229</v>
      </c>
      <c r="H34" s="166" t="s">
        <v>233</v>
      </c>
      <c r="I34" s="166" t="s">
        <v>94</v>
      </c>
      <c r="J34" s="239">
        <v>1</v>
      </c>
      <c r="K34" s="148" t="s">
        <v>176</v>
      </c>
      <c r="L34" s="166" t="s">
        <v>177</v>
      </c>
      <c r="M34" s="179">
        <v>1</v>
      </c>
      <c r="N34" s="200">
        <v>45323</v>
      </c>
      <c r="O34" s="183">
        <v>45504</v>
      </c>
      <c r="P34" s="183"/>
      <c r="Q34" s="171">
        <v>45382</v>
      </c>
      <c r="R34" s="272" t="s">
        <v>232</v>
      </c>
      <c r="S34" s="273"/>
      <c r="T34" s="167" t="str">
        <f t="shared" si="17"/>
        <v/>
      </c>
      <c r="U34" s="167" t="str">
        <f t="shared" si="18"/>
        <v/>
      </c>
      <c r="V34" s="168" t="s">
        <v>101</v>
      </c>
      <c r="W34" s="279" t="s">
        <v>186</v>
      </c>
      <c r="X34" s="245" t="s">
        <v>88</v>
      </c>
      <c r="Y34" s="170" t="str">
        <f t="shared" si="13"/>
        <v>PENDIENTE</v>
      </c>
      <c r="Z34" s="148" t="str">
        <f t="shared" si="19"/>
        <v>ABIERTO</v>
      </c>
      <c r="AA34" s="178"/>
      <c r="AB34" s="237"/>
    </row>
    <row r="35" spans="2:28" ht="114.75" x14ac:dyDescent="0.2">
      <c r="B35" s="175" t="s">
        <v>77</v>
      </c>
      <c r="C35" s="299"/>
      <c r="D35" s="178" t="s">
        <v>79</v>
      </c>
      <c r="E35" s="236">
        <v>31</v>
      </c>
      <c r="F35" s="240" t="s">
        <v>228</v>
      </c>
      <c r="G35" s="240" t="s">
        <v>229</v>
      </c>
      <c r="H35" s="166" t="s">
        <v>234</v>
      </c>
      <c r="I35" s="166" t="s">
        <v>235</v>
      </c>
      <c r="J35" s="239">
        <v>1</v>
      </c>
      <c r="K35" s="148" t="s">
        <v>176</v>
      </c>
      <c r="L35" s="166" t="s">
        <v>177</v>
      </c>
      <c r="M35" s="179">
        <v>1</v>
      </c>
      <c r="N35" s="200">
        <v>45323</v>
      </c>
      <c r="O35" s="183">
        <v>45504</v>
      </c>
      <c r="P35" s="183"/>
      <c r="Q35" s="171">
        <v>45382</v>
      </c>
      <c r="R35" s="143" t="s">
        <v>232</v>
      </c>
      <c r="S35" s="274"/>
      <c r="T35" s="167" t="str">
        <f t="shared" si="17"/>
        <v/>
      </c>
      <c r="U35" s="167" t="str">
        <f t="shared" si="18"/>
        <v/>
      </c>
      <c r="V35" s="168" t="s">
        <v>101</v>
      </c>
      <c r="W35" s="279" t="s">
        <v>186</v>
      </c>
      <c r="X35" s="245" t="s">
        <v>88</v>
      </c>
      <c r="Y35" s="170" t="str">
        <f t="shared" si="13"/>
        <v>PENDIENTE</v>
      </c>
      <c r="Z35" s="148" t="str">
        <f t="shared" si="19"/>
        <v>ABIERTO</v>
      </c>
      <c r="AA35" s="178"/>
      <c r="AB35" s="237"/>
    </row>
    <row r="36" spans="2:28" ht="89.25" x14ac:dyDescent="0.2">
      <c r="B36" s="175" t="s">
        <v>77</v>
      </c>
      <c r="C36" s="299"/>
      <c r="D36" s="178" t="s">
        <v>79</v>
      </c>
      <c r="E36" s="236">
        <v>32</v>
      </c>
      <c r="F36" s="240" t="s">
        <v>236</v>
      </c>
      <c r="G36" s="166" t="s">
        <v>237</v>
      </c>
      <c r="H36" s="166" t="s">
        <v>238</v>
      </c>
      <c r="I36" s="166" t="s">
        <v>239</v>
      </c>
      <c r="J36" s="239">
        <v>1</v>
      </c>
      <c r="K36" s="148" t="s">
        <v>176</v>
      </c>
      <c r="L36" s="166" t="s">
        <v>177</v>
      </c>
      <c r="M36" s="179">
        <v>1</v>
      </c>
      <c r="N36" s="200">
        <v>45139</v>
      </c>
      <c r="O36" s="200">
        <v>45657</v>
      </c>
      <c r="P36" s="200"/>
      <c r="Q36" s="171">
        <v>45382</v>
      </c>
      <c r="R36" s="248" t="s">
        <v>240</v>
      </c>
      <c r="S36" s="237"/>
      <c r="T36" s="167" t="str">
        <f t="shared" si="17"/>
        <v/>
      </c>
      <c r="U36" s="167" t="str">
        <f t="shared" si="18"/>
        <v/>
      </c>
      <c r="V36" s="168" t="s">
        <v>101</v>
      </c>
      <c r="W36" s="279" t="s">
        <v>186</v>
      </c>
      <c r="X36" s="245" t="s">
        <v>88</v>
      </c>
      <c r="Y36" s="170" t="str">
        <f t="shared" si="13"/>
        <v>PENDIENTE</v>
      </c>
      <c r="Z36" s="148" t="str">
        <f t="shared" si="19"/>
        <v>ABIERTO</v>
      </c>
      <c r="AA36" s="178"/>
      <c r="AB36" s="237"/>
    </row>
    <row r="37" spans="2:28" ht="76.5" x14ac:dyDescent="0.2">
      <c r="B37" s="175" t="s">
        <v>77</v>
      </c>
      <c r="C37" s="299"/>
      <c r="D37" s="178" t="s">
        <v>79</v>
      </c>
      <c r="E37" s="236">
        <v>33</v>
      </c>
      <c r="F37" s="240" t="s">
        <v>241</v>
      </c>
      <c r="G37" s="166" t="s">
        <v>242</v>
      </c>
      <c r="H37" s="166" t="s">
        <v>243</v>
      </c>
      <c r="I37" s="166" t="s">
        <v>244</v>
      </c>
      <c r="J37" s="239">
        <v>1</v>
      </c>
      <c r="K37" s="148" t="s">
        <v>176</v>
      </c>
      <c r="L37" s="166" t="s">
        <v>177</v>
      </c>
      <c r="M37" s="179">
        <v>1</v>
      </c>
      <c r="N37" s="200">
        <v>45323</v>
      </c>
      <c r="O37" s="200">
        <v>45657</v>
      </c>
      <c r="P37" s="200"/>
      <c r="Q37" s="171">
        <v>45382</v>
      </c>
      <c r="R37" s="250" t="s">
        <v>245</v>
      </c>
      <c r="S37" s="237"/>
      <c r="T37" s="167" t="str">
        <f t="shared" si="17"/>
        <v/>
      </c>
      <c r="U37" s="167" t="str">
        <f t="shared" si="18"/>
        <v/>
      </c>
      <c r="V37" s="168" t="s">
        <v>101</v>
      </c>
      <c r="W37" s="280" t="s">
        <v>186</v>
      </c>
      <c r="X37" s="245" t="s">
        <v>88</v>
      </c>
      <c r="Y37" s="170" t="str">
        <f t="shared" si="13"/>
        <v>PENDIENTE</v>
      </c>
      <c r="Z37" s="148" t="str">
        <f t="shared" si="19"/>
        <v>ABIERTO</v>
      </c>
      <c r="AA37" s="178"/>
      <c r="AB37" s="237"/>
    </row>
    <row r="38" spans="2:28" ht="76.5" x14ac:dyDescent="0.2">
      <c r="B38" s="175" t="s">
        <v>77</v>
      </c>
      <c r="C38" s="299"/>
      <c r="D38" s="178" t="s">
        <v>79</v>
      </c>
      <c r="E38" s="236">
        <v>33</v>
      </c>
      <c r="F38" s="240" t="s">
        <v>241</v>
      </c>
      <c r="G38" s="166" t="s">
        <v>246</v>
      </c>
      <c r="H38" s="166" t="s">
        <v>247</v>
      </c>
      <c r="I38" s="166" t="s">
        <v>94</v>
      </c>
      <c r="J38" s="239">
        <v>1</v>
      </c>
      <c r="K38" s="148" t="s">
        <v>176</v>
      </c>
      <c r="L38" s="166" t="s">
        <v>177</v>
      </c>
      <c r="M38" s="179">
        <v>1</v>
      </c>
      <c r="N38" s="200">
        <v>45323</v>
      </c>
      <c r="O38" s="200">
        <v>45657</v>
      </c>
      <c r="P38" s="200"/>
      <c r="Q38" s="171">
        <v>45382</v>
      </c>
      <c r="R38" s="250" t="s">
        <v>245</v>
      </c>
      <c r="S38" s="237"/>
      <c r="T38" s="167" t="str">
        <f t="shared" si="17"/>
        <v/>
      </c>
      <c r="U38" s="167" t="str">
        <f t="shared" si="18"/>
        <v/>
      </c>
      <c r="V38" s="168" t="s">
        <v>101</v>
      </c>
      <c r="W38" s="279" t="s">
        <v>186</v>
      </c>
      <c r="X38" s="245" t="s">
        <v>88</v>
      </c>
      <c r="Y38" s="170" t="str">
        <f t="shared" si="13"/>
        <v>PENDIENTE</v>
      </c>
      <c r="Z38" s="148" t="str">
        <f t="shared" si="19"/>
        <v>ABIERTO</v>
      </c>
      <c r="AA38" s="178"/>
      <c r="AB38" s="237"/>
    </row>
    <row r="39" spans="2:28" ht="76.5" x14ac:dyDescent="0.2">
      <c r="B39" s="175" t="s">
        <v>77</v>
      </c>
      <c r="C39" s="299"/>
      <c r="D39" s="178" t="s">
        <v>79</v>
      </c>
      <c r="E39" s="236">
        <v>33</v>
      </c>
      <c r="F39" s="240" t="s">
        <v>241</v>
      </c>
      <c r="G39" s="166" t="s">
        <v>248</v>
      </c>
      <c r="H39" s="239" t="s">
        <v>249</v>
      </c>
      <c r="I39" s="239" t="s">
        <v>250</v>
      </c>
      <c r="J39" s="166">
        <v>1</v>
      </c>
      <c r="K39" s="148" t="s">
        <v>176</v>
      </c>
      <c r="L39" s="166" t="s">
        <v>177</v>
      </c>
      <c r="M39" s="179">
        <v>1</v>
      </c>
      <c r="N39" s="200">
        <v>45128</v>
      </c>
      <c r="O39" s="200">
        <v>45657</v>
      </c>
      <c r="P39" s="200"/>
      <c r="Q39" s="171">
        <v>45382</v>
      </c>
      <c r="R39" s="250" t="s">
        <v>245</v>
      </c>
      <c r="S39" s="237"/>
      <c r="T39" s="167" t="str">
        <f t="shared" si="17"/>
        <v/>
      </c>
      <c r="U39" s="167" t="str">
        <f t="shared" si="18"/>
        <v/>
      </c>
      <c r="V39" s="168" t="s">
        <v>101</v>
      </c>
      <c r="W39" s="279" t="s">
        <v>186</v>
      </c>
      <c r="X39" s="245" t="s">
        <v>88</v>
      </c>
      <c r="Y39" s="170" t="str">
        <f t="shared" si="13"/>
        <v>PENDIENTE</v>
      </c>
      <c r="Z39" s="148" t="str">
        <f t="shared" si="19"/>
        <v>ABIERTO</v>
      </c>
      <c r="AA39" s="178"/>
      <c r="AB39" s="237"/>
    </row>
    <row r="40" spans="2:28" ht="35.25" customHeight="1" x14ac:dyDescent="0.2">
      <c r="B40" s="175" t="s">
        <v>77</v>
      </c>
      <c r="C40" s="299"/>
      <c r="D40" s="178" t="s">
        <v>79</v>
      </c>
      <c r="E40" s="236">
        <v>34</v>
      </c>
      <c r="F40" s="240" t="s">
        <v>251</v>
      </c>
      <c r="G40" s="166" t="s">
        <v>252</v>
      </c>
      <c r="H40" s="239" t="s">
        <v>253</v>
      </c>
      <c r="I40" s="239" t="s">
        <v>254</v>
      </c>
      <c r="J40" s="166">
        <v>2</v>
      </c>
      <c r="K40" s="148" t="s">
        <v>176</v>
      </c>
      <c r="L40" s="166" t="s">
        <v>177</v>
      </c>
      <c r="M40" s="179">
        <v>1</v>
      </c>
      <c r="N40" s="200">
        <v>45128</v>
      </c>
      <c r="O40" s="200" t="s">
        <v>255</v>
      </c>
      <c r="P40" s="200"/>
      <c r="Q40" s="171">
        <v>45382</v>
      </c>
      <c r="R40" s="248" t="s">
        <v>256</v>
      </c>
      <c r="S40" s="237"/>
      <c r="T40" s="167" t="str">
        <f t="shared" si="17"/>
        <v/>
      </c>
      <c r="U40" s="167" t="str">
        <f t="shared" si="18"/>
        <v/>
      </c>
      <c r="V40" s="168" t="s">
        <v>158</v>
      </c>
      <c r="W40" s="279" t="s">
        <v>186</v>
      </c>
      <c r="X40" s="245" t="s">
        <v>88</v>
      </c>
      <c r="Y40" s="170" t="str">
        <f t="shared" ref="Y40:Y44" si="20">IF(U40=100%,IF(U40&gt;=100%,"CUMPLIDA","PENDIENTE"),IF(U40&lt;100%,"PENDIENTE","PENDIENTE"))</f>
        <v>PENDIENTE</v>
      </c>
      <c r="Z40" s="148" t="str">
        <f t="shared" si="19"/>
        <v>ABIERTO</v>
      </c>
      <c r="AA40" s="178"/>
      <c r="AB40" s="237"/>
    </row>
    <row r="41" spans="2:28" ht="35.25" customHeight="1" x14ac:dyDescent="0.2">
      <c r="B41" s="175" t="s">
        <v>77</v>
      </c>
      <c r="C41" s="299"/>
      <c r="D41" s="178" t="s">
        <v>79</v>
      </c>
      <c r="E41" s="236">
        <v>35</v>
      </c>
      <c r="F41" s="240" t="s">
        <v>257</v>
      </c>
      <c r="G41" s="166" t="s">
        <v>258</v>
      </c>
      <c r="H41" s="166" t="s">
        <v>259</v>
      </c>
      <c r="I41" s="166" t="s">
        <v>260</v>
      </c>
      <c r="J41" s="166">
        <v>1</v>
      </c>
      <c r="K41" s="148" t="s">
        <v>176</v>
      </c>
      <c r="L41" s="166" t="s">
        <v>177</v>
      </c>
      <c r="M41" s="179">
        <v>1</v>
      </c>
      <c r="N41" s="200">
        <v>45128</v>
      </c>
      <c r="O41" s="200">
        <v>45504</v>
      </c>
      <c r="P41" s="200"/>
      <c r="Q41" s="171">
        <v>45382</v>
      </c>
      <c r="R41" s="248" t="s">
        <v>261</v>
      </c>
      <c r="S41" s="237"/>
      <c r="T41" s="167" t="str">
        <f t="shared" si="17"/>
        <v/>
      </c>
      <c r="U41" s="167" t="str">
        <f t="shared" si="18"/>
        <v/>
      </c>
      <c r="V41" s="168" t="s">
        <v>101</v>
      </c>
      <c r="W41" s="280" t="s">
        <v>186</v>
      </c>
      <c r="X41" s="245" t="s">
        <v>88</v>
      </c>
      <c r="Y41" s="170" t="str">
        <f t="shared" si="20"/>
        <v>PENDIENTE</v>
      </c>
      <c r="Z41" s="148" t="str">
        <f t="shared" ref="Z41:Z44" si="21">IF(X41="CUMPLIDA","CERRADO","ABIERTO")</f>
        <v>ABIERTO</v>
      </c>
      <c r="AA41" s="178"/>
      <c r="AB41" s="237"/>
    </row>
    <row r="42" spans="2:28" ht="35.25" customHeight="1" x14ac:dyDescent="0.2">
      <c r="B42" s="175" t="s">
        <v>77</v>
      </c>
      <c r="C42" s="299"/>
      <c r="D42" s="178" t="s">
        <v>79</v>
      </c>
      <c r="E42" s="236">
        <v>35</v>
      </c>
      <c r="F42" s="240" t="s">
        <v>257</v>
      </c>
      <c r="G42" s="166" t="s">
        <v>262</v>
      </c>
      <c r="H42" s="166" t="s">
        <v>263</v>
      </c>
      <c r="I42" s="166" t="s">
        <v>264</v>
      </c>
      <c r="J42" s="166">
        <v>1</v>
      </c>
      <c r="K42" s="148" t="s">
        <v>176</v>
      </c>
      <c r="L42" s="166" t="s">
        <v>177</v>
      </c>
      <c r="M42" s="179">
        <v>1</v>
      </c>
      <c r="N42" s="200">
        <v>45128</v>
      </c>
      <c r="O42" s="200">
        <v>45657</v>
      </c>
      <c r="P42" s="200"/>
      <c r="Q42" s="171">
        <v>45382</v>
      </c>
      <c r="R42" s="248" t="s">
        <v>261</v>
      </c>
      <c r="S42" s="237"/>
      <c r="T42" s="167" t="str">
        <f t="shared" si="17"/>
        <v/>
      </c>
      <c r="U42" s="167" t="str">
        <f t="shared" si="18"/>
        <v/>
      </c>
      <c r="V42" s="168" t="s">
        <v>101</v>
      </c>
      <c r="W42" s="279" t="s">
        <v>186</v>
      </c>
      <c r="X42" s="245" t="s">
        <v>88</v>
      </c>
      <c r="Y42" s="170" t="str">
        <f t="shared" si="20"/>
        <v>PENDIENTE</v>
      </c>
      <c r="Z42" s="148" t="str">
        <f t="shared" si="21"/>
        <v>ABIERTO</v>
      </c>
      <c r="AA42" s="178"/>
      <c r="AB42" s="237"/>
    </row>
    <row r="43" spans="2:28" ht="127.5" x14ac:dyDescent="0.2">
      <c r="B43" s="175" t="s">
        <v>77</v>
      </c>
      <c r="C43" s="299"/>
      <c r="D43" s="178" t="s">
        <v>79</v>
      </c>
      <c r="E43" s="236">
        <v>36</v>
      </c>
      <c r="F43" s="240" t="s">
        <v>265</v>
      </c>
      <c r="G43" s="240" t="s">
        <v>266</v>
      </c>
      <c r="H43" s="166" t="s">
        <v>267</v>
      </c>
      <c r="I43" s="166" t="s">
        <v>268</v>
      </c>
      <c r="J43" s="239">
        <v>1</v>
      </c>
      <c r="K43" s="148" t="s">
        <v>176</v>
      </c>
      <c r="L43" s="166" t="s">
        <v>177</v>
      </c>
      <c r="M43" s="179">
        <v>1</v>
      </c>
      <c r="N43" s="200">
        <v>45139</v>
      </c>
      <c r="O43" s="200">
        <v>45504</v>
      </c>
      <c r="P43" s="200"/>
      <c r="Q43" s="171">
        <v>45382</v>
      </c>
      <c r="R43" s="250" t="s">
        <v>269</v>
      </c>
      <c r="S43" s="237"/>
      <c r="T43" s="167" t="str">
        <f t="shared" si="17"/>
        <v/>
      </c>
      <c r="U43" s="167" t="str">
        <f t="shared" si="18"/>
        <v/>
      </c>
      <c r="V43" s="168" t="s">
        <v>101</v>
      </c>
      <c r="W43" s="279" t="s">
        <v>186</v>
      </c>
      <c r="X43" s="245" t="s">
        <v>88</v>
      </c>
      <c r="Y43" s="170" t="str">
        <f t="shared" si="20"/>
        <v>PENDIENTE</v>
      </c>
      <c r="Z43" s="148" t="str">
        <f t="shared" si="21"/>
        <v>ABIERTO</v>
      </c>
      <c r="AA43" s="178"/>
      <c r="AB43" s="237"/>
    </row>
    <row r="44" spans="2:28" ht="127.5" x14ac:dyDescent="0.2">
      <c r="B44" s="175" t="s">
        <v>77</v>
      </c>
      <c r="C44" s="299"/>
      <c r="D44" s="178" t="s">
        <v>79</v>
      </c>
      <c r="E44" s="236">
        <v>36</v>
      </c>
      <c r="F44" s="240" t="s">
        <v>265</v>
      </c>
      <c r="G44" s="240" t="s">
        <v>266</v>
      </c>
      <c r="H44" s="166" t="s">
        <v>270</v>
      </c>
      <c r="I44" s="166" t="s">
        <v>268</v>
      </c>
      <c r="J44" s="239">
        <v>1</v>
      </c>
      <c r="K44" s="148" t="s">
        <v>176</v>
      </c>
      <c r="L44" s="166" t="s">
        <v>177</v>
      </c>
      <c r="M44" s="179">
        <v>1</v>
      </c>
      <c r="N44" s="200">
        <v>45139</v>
      </c>
      <c r="O44" s="200">
        <v>45535</v>
      </c>
      <c r="P44" s="200"/>
      <c r="Q44" s="171">
        <v>45382</v>
      </c>
      <c r="R44" s="250" t="s">
        <v>269</v>
      </c>
      <c r="S44" s="237"/>
      <c r="T44" s="167" t="str">
        <f t="shared" si="17"/>
        <v/>
      </c>
      <c r="U44" s="167" t="str">
        <f t="shared" si="18"/>
        <v/>
      </c>
      <c r="V44" s="168" t="s">
        <v>101</v>
      </c>
      <c r="W44" s="279" t="s">
        <v>186</v>
      </c>
      <c r="X44" s="245" t="s">
        <v>88</v>
      </c>
      <c r="Y44" s="170" t="str">
        <f t="shared" si="20"/>
        <v>PENDIENTE</v>
      </c>
      <c r="Z44" s="148" t="str">
        <f t="shared" si="21"/>
        <v>ABIERTO</v>
      </c>
      <c r="AA44" s="178"/>
      <c r="AB44" s="237"/>
    </row>
  </sheetData>
  <mergeCells count="24">
    <mergeCell ref="C22:C44"/>
    <mergeCell ref="Q2:Y2"/>
    <mergeCell ref="Z1:AB2"/>
    <mergeCell ref="Q1:Y1"/>
    <mergeCell ref="A2:A3"/>
    <mergeCell ref="B2:B3"/>
    <mergeCell ref="C2:C3"/>
    <mergeCell ref="K2:K3"/>
    <mergeCell ref="L2:L3"/>
    <mergeCell ref="M2:M3"/>
    <mergeCell ref="N2:N3"/>
    <mergeCell ref="O2:O3"/>
    <mergeCell ref="B1:F1"/>
    <mergeCell ref="H2:H3"/>
    <mergeCell ref="J2:J3"/>
    <mergeCell ref="G1:P1"/>
    <mergeCell ref="P2:P3"/>
    <mergeCell ref="C4:C9"/>
    <mergeCell ref="C11:C21"/>
    <mergeCell ref="I2:I3"/>
    <mergeCell ref="D2:D3"/>
    <mergeCell ref="E2:E3"/>
    <mergeCell ref="F2:F3"/>
    <mergeCell ref="G2:G3"/>
  </mergeCells>
  <conditionalFormatting sqref="X4:Y44">
    <cfRule type="containsText" dxfId="115" priority="2" stopIfTrue="1" operator="containsText" text="PENDIENTE">
      <formula>NOT(ISERROR(SEARCH("PENDIENTE",X4)))</formula>
    </cfRule>
    <cfRule type="containsText" dxfId="114" priority="3" stopIfTrue="1" operator="containsText" text="INCUMPLIDA">
      <formula>NOT(ISERROR(SEARCH("INCUMPLIDA",X4)))</formula>
    </cfRule>
    <cfRule type="containsText" dxfId="113" priority="4" stopIfTrue="1" operator="containsText" text="CUMPLIDA">
      <formula>NOT(ISERROR(SEARCH("CUMPLIDA",X4)))</formula>
    </cfRule>
  </conditionalFormatting>
  <conditionalFormatting sqref="Z4:Z44">
    <cfRule type="containsText" dxfId="112" priority="43" operator="containsText" text="cerrada">
      <formula>NOT(ISERROR(SEARCH("cerrada",Z4)))</formula>
    </cfRule>
    <cfRule type="containsText" dxfId="111" priority="44" operator="containsText" text="cerrado">
      <formula>NOT(ISERROR(SEARCH("cerrado",Z4)))</formula>
    </cfRule>
    <cfRule type="containsText" dxfId="110" priority="45" operator="containsText" text="Abierto">
      <formula>NOT(ISERROR(SEARCH("Abierto",Z4)))</formula>
    </cfRule>
  </conditionalFormatting>
  <conditionalFormatting sqref="V4:V44">
    <cfRule type="containsText" dxfId="109" priority="192" stopIfTrue="1" operator="containsText" text="EN TERMINO">
      <formula>NOT(ISERROR(SEARCH("EN TERMINO",V4)))</formula>
    </cfRule>
    <cfRule type="containsText" priority="193" operator="containsText" text="AMARILLO">
      <formula>NOT(ISERROR(SEARCH("AMARILLO",V4)))</formula>
    </cfRule>
    <cfRule type="containsText" dxfId="108" priority="194" stopIfTrue="1" operator="containsText" text="ALERTA">
      <formula>NOT(ISERROR(SEARCH("ALERTA",V4)))</formula>
    </cfRule>
    <cfRule type="containsText" dxfId="107" priority="195" stopIfTrue="1" operator="containsText" text="OK">
      <formula>NOT(ISERROR(SEARCH("OK",V4)))</formula>
    </cfRule>
    <cfRule type="dataBar" priority="196">
      <dataBar>
        <cfvo type="min"/>
        <cfvo type="max"/>
        <color rgb="FF638EC6"/>
      </dataBar>
    </cfRule>
  </conditionalFormatting>
  <conditionalFormatting sqref="Y4">
    <cfRule type="containsText" dxfId="106" priority="1" operator="containsText" text="ATENCIÓN">
      <formula>NOT(ISERROR(SEARCH("ATENCIÓN",Y4)))</formula>
    </cfRule>
  </conditionalFormatting>
  <dataValidations count="7">
    <dataValidation type="date" allowBlank="1" showInputMessage="1" errorTitle="Entrada no válida" error="Por favor escriba una fecha válida (AAAA/MM/DD)" promptTitle="Ingrese una fecha (AAAA/MM/DD)" prompt=" Registre la FECHA PROGRAMADA para el inicio de la actividad. (FORMATO AAAA/MM/DD)" sqref="N7:P9 N22 N29:P29 R27 N11:N13 R11:R13 O36:P44 N32:N44">
      <formula1>1900/1/1</formula1>
      <formula2>3000/1/1</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7:H21">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22:P22">
      <formula1>1900/1/1</formula1>
      <formula2>3000/1/1</formula2>
    </dataValidation>
    <dataValidation type="list" allowBlank="1" showInputMessage="1" showErrorMessage="1" sqref="L4:L1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7:I2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7:J21">
      <formula1>-2147483647</formula1>
      <formula2>2147483647</formula2>
    </dataValidation>
    <dataValidation type="list" allowBlank="1" showInputMessage="1" showErrorMessage="1" sqref="K4:K21">
      <formula1>"Correctiva, Preventiva, Acción de mejora"</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33"/>
  <sheetViews>
    <sheetView tabSelected="1" workbookViewId="0">
      <selection activeCell="C14" sqref="C14"/>
    </sheetView>
  </sheetViews>
  <sheetFormatPr baseColWidth="10" defaultColWidth="11.42578125" defaultRowHeight="16.5" x14ac:dyDescent="0.3"/>
  <cols>
    <col min="1" max="2" width="11.42578125" style="159"/>
    <col min="3" max="3" width="16.5703125" style="159" customWidth="1"/>
    <col min="4" max="4" width="23.85546875" style="159" customWidth="1"/>
    <col min="5" max="16384" width="11.42578125" style="159"/>
  </cols>
  <sheetData>
    <row r="2" spans="3:12" x14ac:dyDescent="0.3">
      <c r="C2" s="314" t="s">
        <v>271</v>
      </c>
      <c r="D2" s="314"/>
      <c r="E2" s="314"/>
      <c r="F2" s="314"/>
      <c r="G2" s="314"/>
      <c r="H2" s="314"/>
      <c r="I2" s="314"/>
      <c r="J2" s="314"/>
      <c r="K2" s="314"/>
      <c r="L2" s="314"/>
    </row>
    <row r="3" spans="3:12" ht="17.25" thickBot="1" x14ac:dyDescent="0.35">
      <c r="C3" s="246"/>
      <c r="D3" s="246"/>
      <c r="E3" s="246"/>
      <c r="F3" s="246"/>
      <c r="G3" s="246"/>
      <c r="H3" s="246"/>
      <c r="I3" s="246"/>
      <c r="J3" s="246"/>
      <c r="K3" s="246"/>
      <c r="L3" s="246"/>
    </row>
    <row r="4" spans="3:12" ht="45" x14ac:dyDescent="0.3">
      <c r="C4" s="252" t="s">
        <v>272</v>
      </c>
      <c r="D4" s="252" t="s">
        <v>273</v>
      </c>
      <c r="E4" s="253" t="s">
        <v>274</v>
      </c>
      <c r="F4" s="254" t="s">
        <v>275</v>
      </c>
      <c r="G4" s="255" t="s">
        <v>276</v>
      </c>
      <c r="H4" s="256" t="s">
        <v>277</v>
      </c>
      <c r="I4" s="256" t="s">
        <v>278</v>
      </c>
      <c r="J4" s="257" t="s">
        <v>279</v>
      </c>
      <c r="K4" s="258" t="s">
        <v>280</v>
      </c>
      <c r="L4" s="246"/>
    </row>
    <row r="5" spans="3:12" ht="22.5" customHeight="1" x14ac:dyDescent="0.3">
      <c r="C5" s="311" t="s">
        <v>281</v>
      </c>
      <c r="D5" s="208" t="s">
        <v>78</v>
      </c>
      <c r="E5" s="209">
        <v>15</v>
      </c>
      <c r="F5" s="209">
        <v>11</v>
      </c>
      <c r="G5" s="210">
        <v>20</v>
      </c>
      <c r="H5" s="210">
        <v>14</v>
      </c>
      <c r="I5" s="211"/>
      <c r="J5" s="212"/>
      <c r="K5" s="210">
        <v>6</v>
      </c>
      <c r="L5" s="246"/>
    </row>
    <row r="6" spans="3:12" ht="22.5" x14ac:dyDescent="0.3">
      <c r="C6" s="312"/>
      <c r="D6" s="208" t="s">
        <v>111</v>
      </c>
      <c r="E6" s="209">
        <v>22</v>
      </c>
      <c r="F6" s="209">
        <v>21</v>
      </c>
      <c r="G6" s="210">
        <v>20</v>
      </c>
      <c r="H6" s="210">
        <v>19</v>
      </c>
      <c r="I6" s="212"/>
      <c r="J6" s="211"/>
      <c r="K6" s="210">
        <v>1</v>
      </c>
      <c r="L6" s="246"/>
    </row>
    <row r="7" spans="3:12" ht="22.5" x14ac:dyDescent="0.3">
      <c r="C7" s="312"/>
      <c r="D7" s="208" t="s">
        <v>282</v>
      </c>
      <c r="E7" s="209">
        <v>5</v>
      </c>
      <c r="F7" s="209">
        <v>5</v>
      </c>
      <c r="G7" s="210">
        <v>13</v>
      </c>
      <c r="H7" s="210">
        <v>13</v>
      </c>
      <c r="I7" s="212"/>
      <c r="J7" s="211"/>
      <c r="K7" s="210"/>
      <c r="L7" s="246"/>
    </row>
    <row r="8" spans="3:12" ht="22.5" x14ac:dyDescent="0.3">
      <c r="C8" s="312"/>
      <c r="D8" s="208" t="s">
        <v>118</v>
      </c>
      <c r="E8" s="209">
        <v>10</v>
      </c>
      <c r="F8" s="213">
        <v>1</v>
      </c>
      <c r="G8" s="212">
        <v>14</v>
      </c>
      <c r="H8" s="212">
        <v>3</v>
      </c>
      <c r="I8" s="212">
        <v>2</v>
      </c>
      <c r="J8" s="211"/>
      <c r="K8" s="212">
        <v>9</v>
      </c>
      <c r="L8" s="246"/>
    </row>
    <row r="9" spans="3:12" ht="22.5" x14ac:dyDescent="0.3">
      <c r="C9" s="313"/>
      <c r="D9" s="208" t="s">
        <v>171</v>
      </c>
      <c r="E9" s="209">
        <v>16</v>
      </c>
      <c r="F9" s="213">
        <v>15</v>
      </c>
      <c r="G9" s="212">
        <v>24</v>
      </c>
      <c r="H9" s="212">
        <v>1</v>
      </c>
      <c r="I9" s="212"/>
      <c r="J9" s="212">
        <v>1</v>
      </c>
      <c r="K9" s="212">
        <v>22</v>
      </c>
      <c r="L9" s="246"/>
    </row>
    <row r="10" spans="3:12" x14ac:dyDescent="0.3">
      <c r="C10" s="315" t="s">
        <v>283</v>
      </c>
      <c r="D10" s="316"/>
      <c r="E10" s="259">
        <f t="shared" ref="E10:K10" si="0">SUM(E5:E9)</f>
        <v>68</v>
      </c>
      <c r="F10" s="260">
        <f t="shared" si="0"/>
        <v>53</v>
      </c>
      <c r="G10" s="261">
        <f t="shared" si="0"/>
        <v>91</v>
      </c>
      <c r="H10" s="261">
        <f t="shared" si="0"/>
        <v>50</v>
      </c>
      <c r="I10" s="261">
        <f t="shared" si="0"/>
        <v>2</v>
      </c>
      <c r="J10" s="262">
        <f t="shared" si="0"/>
        <v>1</v>
      </c>
      <c r="K10" s="260">
        <f t="shared" si="0"/>
        <v>38</v>
      </c>
      <c r="L10" s="246"/>
    </row>
    <row r="11" spans="3:12" x14ac:dyDescent="0.3">
      <c r="C11" s="214"/>
      <c r="D11" s="215"/>
      <c r="E11" s="79"/>
      <c r="F11" s="216">
        <f>F10/E10</f>
        <v>0.77941176470588236</v>
      </c>
      <c r="G11" s="215"/>
      <c r="H11" s="216">
        <f>H10/G10</f>
        <v>0.5494505494505495</v>
      </c>
      <c r="I11" s="216">
        <f>I10/G10</f>
        <v>2.197802197802198E-2</v>
      </c>
      <c r="J11" s="216">
        <f>J10/G10</f>
        <v>1.098901098901099E-2</v>
      </c>
      <c r="K11" s="216">
        <f>K10/G10</f>
        <v>0.4175824175824176</v>
      </c>
    </row>
    <row r="15" spans="3:12" x14ac:dyDescent="0.3">
      <c r="C15" s="172"/>
      <c r="D15" s="172"/>
      <c r="E15" s="172"/>
      <c r="F15" s="172"/>
      <c r="G15" s="172"/>
      <c r="H15" s="172"/>
      <c r="I15" s="172"/>
      <c r="J15" s="172"/>
    </row>
    <row r="33" spans="3:10" x14ac:dyDescent="0.3">
      <c r="C33" s="172"/>
      <c r="D33" s="172"/>
      <c r="E33" s="172"/>
      <c r="F33" s="172"/>
      <c r="G33" s="172"/>
      <c r="H33" s="172"/>
      <c r="I33" s="172"/>
      <c r="J33" s="172"/>
    </row>
  </sheetData>
  <sheetProtection selectLockedCells="1" selectUnlockedCells="1"/>
  <mergeCells count="3">
    <mergeCell ref="C5:C9"/>
    <mergeCell ref="C2:L2"/>
    <mergeCell ref="C10:D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workbookViewId="0">
      <selection activeCell="L5" sqref="L5"/>
    </sheetView>
  </sheetViews>
  <sheetFormatPr baseColWidth="10" defaultColWidth="11.42578125" defaultRowHeight="15" x14ac:dyDescent="0.25"/>
  <cols>
    <col min="2" max="2" width="21.5703125" customWidth="1"/>
    <col min="3" max="3" width="31.85546875" customWidth="1"/>
    <col min="4" max="4" width="15" customWidth="1"/>
    <col min="5" max="5" width="14.7109375" customWidth="1"/>
    <col min="10" max="10" width="11.42578125" customWidth="1"/>
  </cols>
  <sheetData>
    <row r="2" spans="2:13" ht="16.5" x14ac:dyDescent="0.25">
      <c r="B2" s="318" t="s">
        <v>284</v>
      </c>
      <c r="C2" s="318"/>
      <c r="D2" s="318"/>
      <c r="E2" s="318"/>
      <c r="F2" s="318"/>
      <c r="G2" s="318"/>
      <c r="H2" s="318"/>
      <c r="I2" s="318"/>
      <c r="J2" s="318"/>
      <c r="K2" s="318"/>
      <c r="L2" s="318"/>
    </row>
    <row r="5" spans="2:13" ht="45" x14ac:dyDescent="0.25">
      <c r="B5" s="219" t="s">
        <v>272</v>
      </c>
      <c r="C5" s="219" t="s">
        <v>273</v>
      </c>
      <c r="D5" s="220" t="s">
        <v>274</v>
      </c>
      <c r="E5" s="221" t="s">
        <v>275</v>
      </c>
      <c r="F5" s="222" t="s">
        <v>276</v>
      </c>
      <c r="G5" s="223" t="s">
        <v>285</v>
      </c>
      <c r="H5" s="223" t="s">
        <v>286</v>
      </c>
      <c r="I5" s="224" t="s">
        <v>279</v>
      </c>
      <c r="J5" s="225" t="s">
        <v>280</v>
      </c>
    </row>
    <row r="6" spans="2:13" ht="30" customHeight="1" x14ac:dyDescent="0.25">
      <c r="B6" s="317" t="s">
        <v>281</v>
      </c>
      <c r="C6" s="208" t="s">
        <v>78</v>
      </c>
      <c r="D6" s="209">
        <v>15</v>
      </c>
      <c r="E6" s="209">
        <v>11</v>
      </c>
      <c r="F6" s="210">
        <v>20</v>
      </c>
      <c r="G6" s="210">
        <v>14</v>
      </c>
      <c r="H6" s="211"/>
      <c r="I6" s="212"/>
      <c r="J6" s="210">
        <v>6</v>
      </c>
    </row>
    <row r="7" spans="2:13" ht="22.5" customHeight="1" x14ac:dyDescent="0.25">
      <c r="B7" s="317"/>
      <c r="C7" s="208" t="s">
        <v>111</v>
      </c>
      <c r="D7" s="209">
        <v>22</v>
      </c>
      <c r="E7" s="209">
        <v>21</v>
      </c>
      <c r="F7" s="210">
        <v>20</v>
      </c>
      <c r="G7" s="210">
        <v>19</v>
      </c>
      <c r="H7" s="212"/>
      <c r="I7" s="212"/>
      <c r="J7" s="210">
        <v>1</v>
      </c>
    </row>
    <row r="8" spans="2:13" ht="22.5" customHeight="1" x14ac:dyDescent="0.25">
      <c r="B8" s="317"/>
      <c r="C8" s="208" t="s">
        <v>282</v>
      </c>
      <c r="D8" s="209">
        <v>5</v>
      </c>
      <c r="E8" s="209">
        <v>4</v>
      </c>
      <c r="F8" s="210">
        <v>13</v>
      </c>
      <c r="G8" s="210">
        <v>9</v>
      </c>
      <c r="H8" s="211"/>
      <c r="I8" s="212"/>
      <c r="J8" s="210">
        <v>4</v>
      </c>
      <c r="L8" s="218"/>
      <c r="M8" s="217"/>
    </row>
    <row r="9" spans="2:13" ht="22.5" customHeight="1" x14ac:dyDescent="0.25">
      <c r="B9" s="317"/>
      <c r="C9" s="208" t="s">
        <v>118</v>
      </c>
      <c r="D9" s="209">
        <v>10</v>
      </c>
      <c r="E9" s="213">
        <v>1</v>
      </c>
      <c r="F9" s="212">
        <v>14</v>
      </c>
      <c r="G9" s="212"/>
      <c r="H9" s="212">
        <v>1</v>
      </c>
      <c r="I9" s="212"/>
      <c r="J9" s="212">
        <v>13</v>
      </c>
      <c r="L9" s="218"/>
      <c r="M9" s="217"/>
    </row>
    <row r="10" spans="2:13" x14ac:dyDescent="0.25">
      <c r="B10" s="315" t="s">
        <v>283</v>
      </c>
      <c r="C10" s="315"/>
      <c r="D10" s="226">
        <f>SUM(D6:D9)</f>
        <v>52</v>
      </c>
      <c r="E10" s="227">
        <f>SUM(E6:E9)</f>
        <v>37</v>
      </c>
      <c r="F10" s="227">
        <f>SUM(F6:F9)</f>
        <v>67</v>
      </c>
      <c r="G10" s="227">
        <f>SUM(G6:G9)</f>
        <v>42</v>
      </c>
      <c r="H10" s="227">
        <f>SUM(H6:H9)</f>
        <v>1</v>
      </c>
      <c r="I10" s="227">
        <f t="shared" ref="I10" si="0">SUM(I6:I8)</f>
        <v>0</v>
      </c>
      <c r="J10" s="227">
        <f>SUM(J6:J9)</f>
        <v>24</v>
      </c>
    </row>
    <row r="11" spans="2:13" x14ac:dyDescent="0.25">
      <c r="B11" s="214"/>
      <c r="C11" s="215"/>
      <c r="D11" s="79"/>
      <c r="E11" s="216">
        <f>E10/D10</f>
        <v>0.71153846153846156</v>
      </c>
      <c r="F11" s="215"/>
      <c r="G11" s="216">
        <f>G10/F10</f>
        <v>0.62686567164179108</v>
      </c>
      <c r="H11" s="216">
        <f>H10/F10</f>
        <v>1.4925373134328358E-2</v>
      </c>
      <c r="I11" s="216">
        <f>I10/F10</f>
        <v>0</v>
      </c>
      <c r="J11" s="216">
        <f>J10/F10</f>
        <v>0.35820895522388058</v>
      </c>
    </row>
  </sheetData>
  <mergeCells count="3">
    <mergeCell ref="B6:B9"/>
    <mergeCell ref="B10:C10"/>
    <mergeCell ref="B2:L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324"/>
      <c r="B1" s="324"/>
      <c r="C1" s="324"/>
      <c r="D1" s="324"/>
      <c r="E1" s="324"/>
      <c r="F1" s="324"/>
      <c r="G1" s="324"/>
      <c r="H1" s="323" t="s">
        <v>287</v>
      </c>
      <c r="I1" s="323"/>
      <c r="J1" s="323"/>
      <c r="K1" s="323"/>
      <c r="L1" s="323"/>
      <c r="M1" s="323"/>
      <c r="N1" s="323"/>
      <c r="O1" s="323"/>
      <c r="P1" s="323"/>
      <c r="Q1" s="323"/>
      <c r="R1" s="323"/>
      <c r="S1" s="46"/>
      <c r="T1" s="325" t="s">
        <v>288</v>
      </c>
      <c r="U1" s="325"/>
      <c r="V1" s="325"/>
      <c r="W1" s="325"/>
      <c r="X1" s="325"/>
      <c r="Y1" s="325"/>
      <c r="Z1" s="325"/>
      <c r="AA1" s="325"/>
      <c r="AB1" s="325"/>
      <c r="AC1" s="326" t="s">
        <v>289</v>
      </c>
      <c r="AD1" s="326"/>
      <c r="AE1" s="326"/>
      <c r="AF1" s="326"/>
      <c r="AG1" s="326"/>
      <c r="AH1" s="326"/>
      <c r="AI1" s="326"/>
      <c r="AJ1" s="326"/>
      <c r="AK1" s="51"/>
      <c r="AL1" s="327" t="s">
        <v>290</v>
      </c>
      <c r="AM1" s="327"/>
      <c r="AN1" s="327"/>
      <c r="AO1" s="327"/>
      <c r="AP1" s="327"/>
      <c r="AQ1" s="327"/>
      <c r="AR1" s="327"/>
      <c r="AS1" s="327"/>
      <c r="AT1" s="52"/>
      <c r="AU1" s="319" t="s">
        <v>291</v>
      </c>
      <c r="AV1" s="319"/>
      <c r="AW1" s="319"/>
      <c r="AX1" s="319"/>
      <c r="AY1" s="319"/>
      <c r="AZ1" s="319"/>
      <c r="BA1" s="319"/>
      <c r="BB1" s="319"/>
      <c r="BC1" s="53"/>
      <c r="BD1" s="321" t="s">
        <v>61</v>
      </c>
      <c r="BE1" s="321"/>
      <c r="BF1" s="321"/>
      <c r="BG1" s="321"/>
      <c r="BH1" s="321"/>
      <c r="BI1" s="30"/>
      <c r="BJ1" s="30"/>
      <c r="BK1" s="30"/>
    </row>
    <row r="2" spans="1:63" ht="39.950000000000003" customHeight="1" x14ac:dyDescent="0.25">
      <c r="A2" s="322" t="s">
        <v>292</v>
      </c>
      <c r="B2" s="322" t="s">
        <v>9</v>
      </c>
      <c r="C2" s="322" t="s">
        <v>11</v>
      </c>
      <c r="D2" s="322" t="s">
        <v>293</v>
      </c>
      <c r="E2" s="322" t="s">
        <v>294</v>
      </c>
      <c r="F2" s="322" t="s">
        <v>13</v>
      </c>
      <c r="G2" s="322" t="s">
        <v>17</v>
      </c>
      <c r="H2" s="320" t="s">
        <v>62</v>
      </c>
      <c r="I2" s="323" t="s">
        <v>295</v>
      </c>
      <c r="J2" s="323"/>
      <c r="K2" s="323"/>
      <c r="L2" s="320" t="s">
        <v>63</v>
      </c>
      <c r="M2" s="320" t="s">
        <v>296</v>
      </c>
      <c r="N2" s="320" t="s">
        <v>297</v>
      </c>
      <c r="O2" s="320" t="s">
        <v>32</v>
      </c>
      <c r="P2" s="320" t="s">
        <v>298</v>
      </c>
      <c r="Q2" s="320" t="s">
        <v>299</v>
      </c>
      <c r="R2" s="320" t="s">
        <v>300</v>
      </c>
      <c r="S2" s="44"/>
      <c r="T2" s="329" t="s">
        <v>301</v>
      </c>
      <c r="U2" s="329" t="s">
        <v>302</v>
      </c>
      <c r="V2" s="329" t="s">
        <v>303</v>
      </c>
      <c r="W2" s="329" t="s">
        <v>304</v>
      </c>
      <c r="X2" s="329" t="s">
        <v>305</v>
      </c>
      <c r="Y2" s="329" t="s">
        <v>306</v>
      </c>
      <c r="Z2" s="329" t="s">
        <v>307</v>
      </c>
      <c r="AA2" s="329" t="s">
        <v>308</v>
      </c>
      <c r="AB2" s="45"/>
      <c r="AC2" s="328" t="s">
        <v>309</v>
      </c>
      <c r="AD2" s="328" t="s">
        <v>310</v>
      </c>
      <c r="AE2" s="328" t="s">
        <v>311</v>
      </c>
      <c r="AF2" s="328" t="s">
        <v>312</v>
      </c>
      <c r="AG2" s="328" t="s">
        <v>313</v>
      </c>
      <c r="AH2" s="328" t="s">
        <v>314</v>
      </c>
      <c r="AI2" s="328" t="s">
        <v>315</v>
      </c>
      <c r="AJ2" s="328" t="s">
        <v>316</v>
      </c>
      <c r="AK2" s="43"/>
      <c r="AL2" s="330" t="s">
        <v>317</v>
      </c>
      <c r="AM2" s="330" t="s">
        <v>318</v>
      </c>
      <c r="AN2" s="330" t="s">
        <v>319</v>
      </c>
      <c r="AO2" s="330" t="s">
        <v>320</v>
      </c>
      <c r="AP2" s="330" t="s">
        <v>321</v>
      </c>
      <c r="AQ2" s="330" t="s">
        <v>322</v>
      </c>
      <c r="AR2" s="330" t="s">
        <v>323</v>
      </c>
      <c r="AS2" s="330" t="s">
        <v>324</v>
      </c>
      <c r="AT2" s="48"/>
      <c r="AU2" s="332" t="s">
        <v>317</v>
      </c>
      <c r="AV2" s="47"/>
      <c r="AW2" s="332" t="s">
        <v>318</v>
      </c>
      <c r="AX2" s="332" t="s">
        <v>319</v>
      </c>
      <c r="AY2" s="332" t="s">
        <v>320</v>
      </c>
      <c r="AZ2" s="332" t="s">
        <v>325</v>
      </c>
      <c r="BA2" s="332" t="s">
        <v>322</v>
      </c>
      <c r="BB2" s="332" t="s">
        <v>323</v>
      </c>
      <c r="BC2" s="332" t="s">
        <v>326</v>
      </c>
      <c r="BD2" s="331" t="s">
        <v>52</v>
      </c>
      <c r="BE2" s="331" t="s">
        <v>327</v>
      </c>
      <c r="BF2" s="331" t="s">
        <v>328</v>
      </c>
      <c r="BG2" s="331" t="s">
        <v>329</v>
      </c>
      <c r="BH2" s="333" t="s">
        <v>330</v>
      </c>
      <c r="BI2" s="331" t="s">
        <v>328</v>
      </c>
      <c r="BJ2" s="331" t="s">
        <v>329</v>
      </c>
      <c r="BK2" s="333" t="s">
        <v>330</v>
      </c>
    </row>
    <row r="3" spans="1:63" ht="39.950000000000003" customHeight="1" x14ac:dyDescent="0.25">
      <c r="A3" s="322"/>
      <c r="B3" s="322"/>
      <c r="C3" s="322"/>
      <c r="D3" s="322"/>
      <c r="E3" s="322"/>
      <c r="F3" s="322"/>
      <c r="G3" s="322"/>
      <c r="H3" s="320"/>
      <c r="I3" s="34" t="s">
        <v>331</v>
      </c>
      <c r="J3" s="44" t="s">
        <v>24</v>
      </c>
      <c r="K3" s="44" t="s">
        <v>26</v>
      </c>
      <c r="L3" s="320"/>
      <c r="M3" s="320"/>
      <c r="N3" s="320"/>
      <c r="O3" s="320"/>
      <c r="P3" s="320"/>
      <c r="Q3" s="320"/>
      <c r="R3" s="320"/>
      <c r="S3" s="44" t="s">
        <v>332</v>
      </c>
      <c r="T3" s="329"/>
      <c r="U3" s="329"/>
      <c r="V3" s="329"/>
      <c r="W3" s="329"/>
      <c r="X3" s="329"/>
      <c r="Y3" s="329"/>
      <c r="Z3" s="329"/>
      <c r="AA3" s="329"/>
      <c r="AB3" s="45" t="s">
        <v>52</v>
      </c>
      <c r="AC3" s="328"/>
      <c r="AD3" s="328"/>
      <c r="AE3" s="328"/>
      <c r="AF3" s="328"/>
      <c r="AG3" s="328"/>
      <c r="AH3" s="328"/>
      <c r="AI3" s="328"/>
      <c r="AJ3" s="328"/>
      <c r="AK3" s="43" t="s">
        <v>52</v>
      </c>
      <c r="AL3" s="330"/>
      <c r="AM3" s="330"/>
      <c r="AN3" s="330"/>
      <c r="AO3" s="330"/>
      <c r="AP3" s="330"/>
      <c r="AQ3" s="330"/>
      <c r="AR3" s="330"/>
      <c r="AS3" s="330"/>
      <c r="AT3" s="48" t="s">
        <v>52</v>
      </c>
      <c r="AU3" s="332"/>
      <c r="AV3" s="47" t="s">
        <v>333</v>
      </c>
      <c r="AW3" s="332"/>
      <c r="AX3" s="332"/>
      <c r="AY3" s="332"/>
      <c r="AZ3" s="332"/>
      <c r="BA3" s="332"/>
      <c r="BB3" s="332"/>
      <c r="BC3" s="332"/>
      <c r="BD3" s="331"/>
      <c r="BE3" s="331"/>
      <c r="BF3" s="331"/>
      <c r="BG3" s="331"/>
      <c r="BH3" s="333"/>
      <c r="BI3" s="331"/>
      <c r="BJ3" s="331"/>
      <c r="BK3" s="333"/>
    </row>
    <row r="4" spans="1:63" ht="39.950000000000003" customHeight="1" x14ac:dyDescent="0.25">
      <c r="A4" s="1" t="s">
        <v>334</v>
      </c>
      <c r="B4" s="1" t="s">
        <v>335</v>
      </c>
      <c r="C4" s="1" t="s">
        <v>336</v>
      </c>
      <c r="D4" s="1" t="s">
        <v>334</v>
      </c>
      <c r="E4" s="1" t="s">
        <v>337</v>
      </c>
      <c r="F4" s="1" t="s">
        <v>335</v>
      </c>
      <c r="G4" s="1" t="s">
        <v>338</v>
      </c>
      <c r="H4" s="2" t="s">
        <v>339</v>
      </c>
      <c r="I4" s="35" t="s">
        <v>340</v>
      </c>
      <c r="J4" s="2"/>
      <c r="K4" s="2" t="s">
        <v>341</v>
      </c>
      <c r="L4" s="2" t="s">
        <v>335</v>
      </c>
      <c r="M4" s="2" t="s">
        <v>335</v>
      </c>
      <c r="N4" s="2" t="s">
        <v>342</v>
      </c>
      <c r="O4" s="2" t="s">
        <v>335</v>
      </c>
      <c r="P4" s="2" t="s">
        <v>343</v>
      </c>
      <c r="Q4" s="2" t="s">
        <v>334</v>
      </c>
      <c r="R4" s="2" t="s">
        <v>334</v>
      </c>
      <c r="S4" s="2" t="s">
        <v>334</v>
      </c>
      <c r="T4" s="26" t="s">
        <v>334</v>
      </c>
      <c r="U4" s="26" t="s">
        <v>344</v>
      </c>
      <c r="V4" s="26" t="s">
        <v>345</v>
      </c>
      <c r="W4" s="26" t="s">
        <v>346</v>
      </c>
      <c r="X4" s="26" t="s">
        <v>346</v>
      </c>
      <c r="Y4" s="26" t="s">
        <v>342</v>
      </c>
      <c r="Z4" s="26" t="s">
        <v>347</v>
      </c>
      <c r="AA4" s="26" t="s">
        <v>335</v>
      </c>
      <c r="AB4" s="26" t="s">
        <v>348</v>
      </c>
      <c r="AC4" s="27" t="s">
        <v>334</v>
      </c>
      <c r="AD4" s="27" t="s">
        <v>344</v>
      </c>
      <c r="AE4" s="27" t="s">
        <v>345</v>
      </c>
      <c r="AF4" s="27" t="s">
        <v>346</v>
      </c>
      <c r="AG4" s="27" t="s">
        <v>346</v>
      </c>
      <c r="AH4" s="27" t="s">
        <v>342</v>
      </c>
      <c r="AI4" s="27" t="s">
        <v>347</v>
      </c>
      <c r="AJ4" s="27" t="s">
        <v>335</v>
      </c>
      <c r="AK4" s="27"/>
      <c r="AL4" s="28" t="s">
        <v>334</v>
      </c>
      <c r="AM4" s="28" t="s">
        <v>344</v>
      </c>
      <c r="AN4" s="28" t="s">
        <v>345</v>
      </c>
      <c r="AO4" s="28" t="s">
        <v>346</v>
      </c>
      <c r="AP4" s="28" t="s">
        <v>346</v>
      </c>
      <c r="AQ4" s="28" t="s">
        <v>342</v>
      </c>
      <c r="AR4" s="28" t="s">
        <v>347</v>
      </c>
      <c r="AS4" s="28" t="s">
        <v>335</v>
      </c>
      <c r="AT4" s="28"/>
      <c r="AU4" s="29" t="s">
        <v>334</v>
      </c>
      <c r="AV4" s="29"/>
      <c r="AW4" s="29" t="s">
        <v>344</v>
      </c>
      <c r="AX4" s="29" t="s">
        <v>345</v>
      </c>
      <c r="AY4" s="29" t="s">
        <v>346</v>
      </c>
      <c r="AZ4" s="29" t="s">
        <v>346</v>
      </c>
      <c r="BA4" s="29" t="s">
        <v>342</v>
      </c>
      <c r="BB4" s="29" t="s">
        <v>347</v>
      </c>
      <c r="BC4" s="29"/>
      <c r="BD4" s="50" t="s">
        <v>348</v>
      </c>
      <c r="BE4" s="50"/>
      <c r="BF4" s="50" t="s">
        <v>348</v>
      </c>
      <c r="BG4" s="50" t="s">
        <v>335</v>
      </c>
      <c r="BH4" s="333"/>
      <c r="BI4" s="50" t="s">
        <v>348</v>
      </c>
      <c r="BJ4" s="50" t="s">
        <v>335</v>
      </c>
      <c r="BK4" s="333"/>
    </row>
    <row r="5" spans="1:63" ht="39.950000000000003" customHeight="1" x14ac:dyDescent="0.25">
      <c r="A5" s="58"/>
      <c r="B5" s="49" t="s">
        <v>349</v>
      </c>
      <c r="C5" s="334" t="s">
        <v>350</v>
      </c>
      <c r="D5" s="123">
        <v>44677</v>
      </c>
      <c r="E5" s="104" t="s">
        <v>351</v>
      </c>
      <c r="F5" s="124" t="s">
        <v>352</v>
      </c>
      <c r="G5" s="124" t="s">
        <v>353</v>
      </c>
      <c r="H5" s="54" t="s">
        <v>354</v>
      </c>
      <c r="I5" s="54" t="s">
        <v>355</v>
      </c>
      <c r="J5" s="54" t="s">
        <v>356</v>
      </c>
      <c r="K5" s="40">
        <v>1</v>
      </c>
      <c r="L5" s="40" t="s">
        <v>84</v>
      </c>
      <c r="M5" s="54" t="s">
        <v>357</v>
      </c>
      <c r="N5" s="54" t="s">
        <v>358</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349</v>
      </c>
      <c r="C6" s="335"/>
      <c r="D6" s="123">
        <v>44677</v>
      </c>
      <c r="E6" s="104" t="s">
        <v>351</v>
      </c>
      <c r="F6" s="124" t="s">
        <v>352</v>
      </c>
      <c r="G6" s="125" t="s">
        <v>359</v>
      </c>
      <c r="H6" s="54" t="s">
        <v>360</v>
      </c>
      <c r="I6" s="54" t="s">
        <v>361</v>
      </c>
      <c r="J6" s="54" t="s">
        <v>362</v>
      </c>
      <c r="K6" s="40">
        <v>1</v>
      </c>
      <c r="L6" s="40" t="s">
        <v>84</v>
      </c>
      <c r="M6" s="54" t="s">
        <v>357</v>
      </c>
      <c r="N6" s="54" t="s">
        <v>358</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349</v>
      </c>
      <c r="C7" s="335"/>
      <c r="D7" s="123">
        <v>44677</v>
      </c>
      <c r="E7" s="104" t="s">
        <v>351</v>
      </c>
      <c r="F7" s="124" t="s">
        <v>363</v>
      </c>
      <c r="G7" s="125" t="s">
        <v>364</v>
      </c>
      <c r="H7" s="54" t="s">
        <v>365</v>
      </c>
      <c r="I7" s="54" t="s">
        <v>366</v>
      </c>
      <c r="J7" s="54" t="s">
        <v>367</v>
      </c>
      <c r="K7" s="40">
        <v>1</v>
      </c>
      <c r="L7" s="40" t="s">
        <v>84</v>
      </c>
      <c r="M7" s="54" t="s">
        <v>357</v>
      </c>
      <c r="N7" s="54" t="s">
        <v>358</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349</v>
      </c>
      <c r="C8" s="335"/>
      <c r="D8" s="123">
        <v>44677</v>
      </c>
      <c r="E8" s="104" t="s">
        <v>351</v>
      </c>
      <c r="F8" s="125" t="s">
        <v>368</v>
      </c>
      <c r="G8" s="125" t="s">
        <v>369</v>
      </c>
      <c r="H8" s="126" t="s">
        <v>370</v>
      </c>
      <c r="I8" s="54" t="s">
        <v>371</v>
      </c>
      <c r="J8" s="126" t="s">
        <v>372</v>
      </c>
      <c r="K8" s="40">
        <v>2</v>
      </c>
      <c r="L8" s="127" t="s">
        <v>373</v>
      </c>
      <c r="M8" s="126" t="s">
        <v>357</v>
      </c>
      <c r="N8" s="126" t="s">
        <v>358</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349</v>
      </c>
      <c r="C9" s="335"/>
      <c r="D9" s="123">
        <v>44677</v>
      </c>
      <c r="E9" s="104" t="s">
        <v>351</v>
      </c>
      <c r="F9" s="125" t="s">
        <v>368</v>
      </c>
      <c r="G9" s="125" t="s">
        <v>374</v>
      </c>
      <c r="H9" s="126" t="s">
        <v>375</v>
      </c>
      <c r="I9" s="126" t="s">
        <v>376</v>
      </c>
      <c r="J9" s="54" t="s">
        <v>367</v>
      </c>
      <c r="K9" s="40">
        <v>1</v>
      </c>
      <c r="L9" s="40" t="s">
        <v>373</v>
      </c>
      <c r="M9" s="54" t="s">
        <v>357</v>
      </c>
      <c r="N9" s="54" t="s">
        <v>358</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349</v>
      </c>
      <c r="C10" s="335"/>
      <c r="D10" s="123">
        <v>44677</v>
      </c>
      <c r="E10" s="104" t="s">
        <v>351</v>
      </c>
      <c r="F10" s="125" t="s">
        <v>368</v>
      </c>
      <c r="G10" s="125" t="s">
        <v>377</v>
      </c>
      <c r="H10" s="126" t="s">
        <v>378</v>
      </c>
      <c r="I10" s="126" t="s">
        <v>379</v>
      </c>
      <c r="J10" s="126" t="s">
        <v>380</v>
      </c>
      <c r="K10" s="54">
        <v>3</v>
      </c>
      <c r="L10" s="126" t="s">
        <v>84</v>
      </c>
      <c r="M10" s="126" t="s">
        <v>357</v>
      </c>
      <c r="N10" s="126" t="s">
        <v>358</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349</v>
      </c>
      <c r="C11" s="335"/>
      <c r="D11" s="123">
        <v>44677</v>
      </c>
      <c r="E11" s="104" t="s">
        <v>351</v>
      </c>
      <c r="F11" s="337" t="s">
        <v>368</v>
      </c>
      <c r="G11" s="338" t="s">
        <v>381</v>
      </c>
      <c r="H11" s="54" t="s">
        <v>382</v>
      </c>
      <c r="I11" s="54" t="s">
        <v>383</v>
      </c>
      <c r="J11" s="54" t="s">
        <v>384</v>
      </c>
      <c r="K11" s="40">
        <v>2</v>
      </c>
      <c r="L11" s="40" t="s">
        <v>373</v>
      </c>
      <c r="M11" s="54" t="s">
        <v>357</v>
      </c>
      <c r="N11" s="54" t="s">
        <v>358</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349</v>
      </c>
      <c r="C12" s="335"/>
      <c r="D12" s="123">
        <v>44677</v>
      </c>
      <c r="E12" s="104" t="s">
        <v>351</v>
      </c>
      <c r="F12" s="337"/>
      <c r="G12" s="338"/>
      <c r="H12" s="126" t="s">
        <v>385</v>
      </c>
      <c r="I12" s="54" t="s">
        <v>386</v>
      </c>
      <c r="J12" s="54" t="s">
        <v>367</v>
      </c>
      <c r="K12" s="40">
        <v>1</v>
      </c>
      <c r="L12" s="40" t="s">
        <v>373</v>
      </c>
      <c r="M12" s="54" t="s">
        <v>357</v>
      </c>
      <c r="N12" s="54" t="s">
        <v>358</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349</v>
      </c>
      <c r="C13" s="335"/>
      <c r="D13" s="123">
        <v>44677</v>
      </c>
      <c r="E13" s="104" t="s">
        <v>351</v>
      </c>
      <c r="F13" s="339" t="s">
        <v>387</v>
      </c>
      <c r="G13" s="338" t="s">
        <v>388</v>
      </c>
      <c r="H13" s="54" t="s">
        <v>389</v>
      </c>
      <c r="I13" s="54" t="s">
        <v>390</v>
      </c>
      <c r="J13" s="54" t="s">
        <v>391</v>
      </c>
      <c r="K13" s="40">
        <v>2</v>
      </c>
      <c r="L13" s="40" t="s">
        <v>373</v>
      </c>
      <c r="M13" s="54" t="s">
        <v>357</v>
      </c>
      <c r="N13" s="54" t="s">
        <v>358</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349</v>
      </c>
      <c r="C14" s="335"/>
      <c r="D14" s="123">
        <v>44677</v>
      </c>
      <c r="E14" s="104" t="s">
        <v>351</v>
      </c>
      <c r="F14" s="339"/>
      <c r="G14" s="338"/>
      <c r="H14" s="54" t="s">
        <v>392</v>
      </c>
      <c r="I14" s="54" t="s">
        <v>393</v>
      </c>
      <c r="J14" s="54" t="s">
        <v>394</v>
      </c>
      <c r="K14" s="40">
        <v>1</v>
      </c>
      <c r="L14" s="40" t="s">
        <v>373</v>
      </c>
      <c r="M14" s="54" t="s">
        <v>357</v>
      </c>
      <c r="N14" s="54" t="s">
        <v>358</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349</v>
      </c>
      <c r="C15" s="335"/>
      <c r="D15" s="123">
        <v>44677</v>
      </c>
      <c r="E15" s="104" t="s">
        <v>351</v>
      </c>
      <c r="F15" s="338" t="s">
        <v>395</v>
      </c>
      <c r="G15" s="338" t="s">
        <v>396</v>
      </c>
      <c r="H15" s="54" t="s">
        <v>397</v>
      </c>
      <c r="I15" s="54" t="s">
        <v>398</v>
      </c>
      <c r="J15" s="54" t="s">
        <v>399</v>
      </c>
      <c r="K15" s="40">
        <v>3</v>
      </c>
      <c r="L15" s="40" t="s">
        <v>373</v>
      </c>
      <c r="M15" s="54" t="s">
        <v>357</v>
      </c>
      <c r="N15" s="54" t="s">
        <v>358</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349</v>
      </c>
      <c r="C16" s="336"/>
      <c r="D16" s="123">
        <v>44677</v>
      </c>
      <c r="E16" s="104" t="s">
        <v>351</v>
      </c>
      <c r="F16" s="338"/>
      <c r="G16" s="338"/>
      <c r="H16" s="54" t="s">
        <v>400</v>
      </c>
      <c r="I16" s="54" t="s">
        <v>401</v>
      </c>
      <c r="J16" s="54" t="s">
        <v>402</v>
      </c>
      <c r="K16" s="40">
        <v>1</v>
      </c>
      <c r="L16" s="40" t="s">
        <v>373</v>
      </c>
      <c r="M16" s="54" t="s">
        <v>357</v>
      </c>
      <c r="N16" s="54" t="s">
        <v>358</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324"/>
      <c r="B1" s="324"/>
      <c r="C1" s="324"/>
      <c r="D1" s="324"/>
      <c r="E1" s="324"/>
      <c r="F1" s="324"/>
      <c r="G1" s="324"/>
      <c r="H1" s="324"/>
      <c r="I1" s="323" t="s">
        <v>287</v>
      </c>
      <c r="J1" s="323"/>
      <c r="K1" s="323"/>
      <c r="L1" s="323"/>
      <c r="M1" s="323"/>
      <c r="N1" s="323"/>
      <c r="O1" s="323"/>
      <c r="P1" s="323"/>
      <c r="Q1" s="323"/>
      <c r="R1" s="323"/>
      <c r="S1" s="323"/>
      <c r="T1" s="46"/>
      <c r="U1" s="325" t="s">
        <v>288</v>
      </c>
      <c r="V1" s="325"/>
      <c r="W1" s="325"/>
      <c r="X1" s="325"/>
      <c r="Y1" s="325"/>
      <c r="Z1" s="325"/>
      <c r="AA1" s="325"/>
      <c r="AB1" s="325"/>
      <c r="AC1" s="325"/>
      <c r="AD1" s="326" t="s">
        <v>289</v>
      </c>
      <c r="AE1" s="326"/>
      <c r="AF1" s="326"/>
      <c r="AG1" s="326"/>
      <c r="AH1" s="326"/>
      <c r="AI1" s="326"/>
      <c r="AJ1" s="326"/>
      <c r="AK1" s="326"/>
      <c r="AL1" s="51"/>
      <c r="AM1" s="327" t="s">
        <v>290</v>
      </c>
      <c r="AN1" s="327"/>
      <c r="AO1" s="327"/>
      <c r="AP1" s="327"/>
      <c r="AQ1" s="327"/>
      <c r="AR1" s="327"/>
      <c r="AS1" s="327"/>
      <c r="AT1" s="327"/>
      <c r="AU1" s="52"/>
      <c r="AV1" s="319" t="s">
        <v>291</v>
      </c>
      <c r="AW1" s="319"/>
      <c r="AX1" s="319"/>
      <c r="AY1" s="319"/>
      <c r="AZ1" s="319"/>
      <c r="BA1" s="319"/>
      <c r="BB1" s="319"/>
      <c r="BC1" s="319"/>
      <c r="BD1" s="53"/>
      <c r="BE1" s="321" t="s">
        <v>61</v>
      </c>
      <c r="BF1" s="321"/>
      <c r="BG1" s="321"/>
      <c r="BH1" s="321"/>
      <c r="BI1" s="321"/>
    </row>
    <row r="2" spans="1:61" ht="39.950000000000003" customHeight="1" x14ac:dyDescent="0.25">
      <c r="A2" s="322" t="s">
        <v>292</v>
      </c>
      <c r="B2" s="322" t="s">
        <v>9</v>
      </c>
      <c r="C2" s="322" t="s">
        <v>11</v>
      </c>
      <c r="D2" s="322" t="s">
        <v>293</v>
      </c>
      <c r="E2" s="322" t="s">
        <v>294</v>
      </c>
      <c r="F2" s="322" t="s">
        <v>13</v>
      </c>
      <c r="G2" s="322" t="s">
        <v>15</v>
      </c>
      <c r="H2" s="322" t="s">
        <v>17</v>
      </c>
      <c r="I2" s="320" t="s">
        <v>62</v>
      </c>
      <c r="J2" s="323" t="s">
        <v>295</v>
      </c>
      <c r="K2" s="323"/>
      <c r="L2" s="323"/>
      <c r="M2" s="320" t="s">
        <v>63</v>
      </c>
      <c r="N2" s="320" t="s">
        <v>296</v>
      </c>
      <c r="O2" s="320" t="s">
        <v>297</v>
      </c>
      <c r="P2" s="320" t="s">
        <v>32</v>
      </c>
      <c r="Q2" s="320" t="s">
        <v>298</v>
      </c>
      <c r="R2" s="320" t="s">
        <v>299</v>
      </c>
      <c r="S2" s="320" t="s">
        <v>300</v>
      </c>
      <c r="T2" s="44"/>
      <c r="U2" s="329" t="s">
        <v>301</v>
      </c>
      <c r="V2" s="329" t="s">
        <v>302</v>
      </c>
      <c r="W2" s="329" t="s">
        <v>303</v>
      </c>
      <c r="X2" s="329" t="s">
        <v>304</v>
      </c>
      <c r="Y2" s="329" t="s">
        <v>305</v>
      </c>
      <c r="Z2" s="329" t="s">
        <v>306</v>
      </c>
      <c r="AA2" s="329" t="s">
        <v>307</v>
      </c>
      <c r="AB2" s="329" t="s">
        <v>308</v>
      </c>
      <c r="AC2" s="45"/>
      <c r="AD2" s="328" t="s">
        <v>309</v>
      </c>
      <c r="AE2" s="328" t="s">
        <v>403</v>
      </c>
      <c r="AF2" s="328" t="s">
        <v>311</v>
      </c>
      <c r="AG2" s="328" t="s">
        <v>312</v>
      </c>
      <c r="AH2" s="328" t="s">
        <v>313</v>
      </c>
      <c r="AI2" s="328" t="s">
        <v>314</v>
      </c>
      <c r="AJ2" s="328" t="s">
        <v>315</v>
      </c>
      <c r="AK2" s="328" t="s">
        <v>316</v>
      </c>
      <c r="AL2" s="43"/>
      <c r="AM2" s="330" t="s">
        <v>317</v>
      </c>
      <c r="AN2" s="330" t="s">
        <v>318</v>
      </c>
      <c r="AO2" s="330" t="s">
        <v>319</v>
      </c>
      <c r="AP2" s="330" t="s">
        <v>320</v>
      </c>
      <c r="AQ2" s="330" t="s">
        <v>321</v>
      </c>
      <c r="AR2" s="330" t="s">
        <v>322</v>
      </c>
      <c r="AS2" s="330" t="s">
        <v>323</v>
      </c>
      <c r="AT2" s="330" t="s">
        <v>324</v>
      </c>
      <c r="AU2" s="48"/>
      <c r="AV2" s="332" t="s">
        <v>317</v>
      </c>
      <c r="AW2" s="47"/>
      <c r="AX2" s="332" t="s">
        <v>318</v>
      </c>
      <c r="AY2" s="332" t="s">
        <v>319</v>
      </c>
      <c r="AZ2" s="332" t="s">
        <v>320</v>
      </c>
      <c r="BA2" s="332" t="s">
        <v>325</v>
      </c>
      <c r="BB2" s="332" t="s">
        <v>322</v>
      </c>
      <c r="BC2" s="332" t="s">
        <v>323</v>
      </c>
      <c r="BD2" s="332" t="s">
        <v>326</v>
      </c>
      <c r="BE2" s="331" t="s">
        <v>52</v>
      </c>
      <c r="BF2" s="331" t="s">
        <v>327</v>
      </c>
      <c r="BG2" s="331" t="s">
        <v>328</v>
      </c>
      <c r="BH2" s="331" t="s">
        <v>329</v>
      </c>
      <c r="BI2" s="333" t="s">
        <v>330</v>
      </c>
    </row>
    <row r="3" spans="1:61" ht="39.950000000000003" customHeight="1" x14ac:dyDescent="0.25">
      <c r="A3" s="322"/>
      <c r="B3" s="322"/>
      <c r="C3" s="322"/>
      <c r="D3" s="322"/>
      <c r="E3" s="322"/>
      <c r="F3" s="322"/>
      <c r="G3" s="322"/>
      <c r="H3" s="322"/>
      <c r="I3" s="320"/>
      <c r="J3" s="34" t="s">
        <v>331</v>
      </c>
      <c r="K3" s="44" t="s">
        <v>24</v>
      </c>
      <c r="L3" s="44" t="s">
        <v>26</v>
      </c>
      <c r="M3" s="320"/>
      <c r="N3" s="320"/>
      <c r="O3" s="320"/>
      <c r="P3" s="320"/>
      <c r="Q3" s="320"/>
      <c r="R3" s="320"/>
      <c r="S3" s="320"/>
      <c r="T3" s="44" t="s">
        <v>332</v>
      </c>
      <c r="U3" s="329"/>
      <c r="V3" s="329"/>
      <c r="W3" s="329"/>
      <c r="X3" s="329"/>
      <c r="Y3" s="329"/>
      <c r="Z3" s="329"/>
      <c r="AA3" s="329"/>
      <c r="AB3" s="329"/>
      <c r="AC3" s="45" t="s">
        <v>52</v>
      </c>
      <c r="AD3" s="328"/>
      <c r="AE3" s="328"/>
      <c r="AF3" s="328"/>
      <c r="AG3" s="328"/>
      <c r="AH3" s="328"/>
      <c r="AI3" s="328"/>
      <c r="AJ3" s="328"/>
      <c r="AK3" s="328"/>
      <c r="AL3" s="43" t="s">
        <v>52</v>
      </c>
      <c r="AM3" s="330"/>
      <c r="AN3" s="330"/>
      <c r="AO3" s="330"/>
      <c r="AP3" s="330"/>
      <c r="AQ3" s="330"/>
      <c r="AR3" s="330"/>
      <c r="AS3" s="330"/>
      <c r="AT3" s="330"/>
      <c r="AU3" s="48" t="s">
        <v>52</v>
      </c>
      <c r="AV3" s="332"/>
      <c r="AW3" s="47" t="s">
        <v>333</v>
      </c>
      <c r="AX3" s="332"/>
      <c r="AY3" s="332"/>
      <c r="AZ3" s="332"/>
      <c r="BA3" s="332"/>
      <c r="BB3" s="332"/>
      <c r="BC3" s="332"/>
      <c r="BD3" s="332"/>
      <c r="BE3" s="331"/>
      <c r="BF3" s="331"/>
      <c r="BG3" s="331"/>
      <c r="BH3" s="331"/>
      <c r="BI3" s="333"/>
    </row>
    <row r="4" spans="1:61" ht="39.950000000000003" customHeight="1" x14ac:dyDescent="0.25">
      <c r="A4" s="1" t="s">
        <v>334</v>
      </c>
      <c r="B4" s="1" t="s">
        <v>335</v>
      </c>
      <c r="C4" s="1" t="s">
        <v>336</v>
      </c>
      <c r="D4" s="1" t="s">
        <v>334</v>
      </c>
      <c r="E4" s="1" t="s">
        <v>337</v>
      </c>
      <c r="F4" s="1" t="s">
        <v>335</v>
      </c>
      <c r="G4" s="1"/>
      <c r="H4" s="1" t="s">
        <v>338</v>
      </c>
      <c r="I4" s="2" t="s">
        <v>339</v>
      </c>
      <c r="J4" s="35" t="s">
        <v>340</v>
      </c>
      <c r="K4" s="2"/>
      <c r="L4" s="2" t="s">
        <v>341</v>
      </c>
      <c r="M4" s="2" t="s">
        <v>335</v>
      </c>
      <c r="N4" s="2" t="s">
        <v>335</v>
      </c>
      <c r="O4" s="2" t="s">
        <v>342</v>
      </c>
      <c r="P4" s="2" t="s">
        <v>335</v>
      </c>
      <c r="Q4" s="2" t="s">
        <v>343</v>
      </c>
      <c r="R4" s="2" t="s">
        <v>334</v>
      </c>
      <c r="S4" s="2" t="s">
        <v>334</v>
      </c>
      <c r="T4" s="2" t="s">
        <v>334</v>
      </c>
      <c r="U4" s="26" t="s">
        <v>334</v>
      </c>
      <c r="V4" s="26" t="s">
        <v>344</v>
      </c>
      <c r="W4" s="26" t="s">
        <v>345</v>
      </c>
      <c r="X4" s="26" t="s">
        <v>346</v>
      </c>
      <c r="Y4" s="26" t="s">
        <v>346</v>
      </c>
      <c r="Z4" s="26" t="s">
        <v>342</v>
      </c>
      <c r="AA4" s="26" t="s">
        <v>347</v>
      </c>
      <c r="AB4" s="26" t="s">
        <v>335</v>
      </c>
      <c r="AC4" s="26" t="s">
        <v>348</v>
      </c>
      <c r="AD4" s="27" t="s">
        <v>334</v>
      </c>
      <c r="AE4" s="27"/>
      <c r="AF4" s="27" t="s">
        <v>404</v>
      </c>
      <c r="AG4" s="27" t="s">
        <v>346</v>
      </c>
      <c r="AH4" s="27" t="s">
        <v>346</v>
      </c>
      <c r="AI4" s="27" t="s">
        <v>342</v>
      </c>
      <c r="AJ4" s="27" t="s">
        <v>347</v>
      </c>
      <c r="AK4" s="27" t="s">
        <v>335</v>
      </c>
      <c r="AL4" s="27"/>
      <c r="AM4" s="28" t="s">
        <v>334</v>
      </c>
      <c r="AN4" s="28" t="s">
        <v>344</v>
      </c>
      <c r="AO4" s="28" t="s">
        <v>345</v>
      </c>
      <c r="AP4" s="28" t="s">
        <v>346</v>
      </c>
      <c r="AQ4" s="28" t="s">
        <v>346</v>
      </c>
      <c r="AR4" s="28" t="s">
        <v>342</v>
      </c>
      <c r="AS4" s="28" t="s">
        <v>347</v>
      </c>
      <c r="AT4" s="28" t="s">
        <v>335</v>
      </c>
      <c r="AU4" s="28"/>
      <c r="AV4" s="29" t="s">
        <v>334</v>
      </c>
      <c r="AW4" s="29"/>
      <c r="AX4" s="29" t="s">
        <v>344</v>
      </c>
      <c r="AY4" s="29" t="s">
        <v>345</v>
      </c>
      <c r="AZ4" s="29" t="s">
        <v>346</v>
      </c>
      <c r="BA4" s="29" t="s">
        <v>346</v>
      </c>
      <c r="BB4" s="29" t="s">
        <v>342</v>
      </c>
      <c r="BC4" s="29" t="s">
        <v>347</v>
      </c>
      <c r="BD4" s="29"/>
      <c r="BE4" s="50" t="s">
        <v>348</v>
      </c>
      <c r="BF4" s="50"/>
      <c r="BG4" s="50" t="s">
        <v>348</v>
      </c>
      <c r="BH4" s="50" t="s">
        <v>335</v>
      </c>
      <c r="BI4" s="333"/>
    </row>
    <row r="5" spans="1:61" ht="159.75" customHeight="1" x14ac:dyDescent="0.25">
      <c r="A5" s="58"/>
      <c r="B5" s="49" t="s">
        <v>349</v>
      </c>
      <c r="C5" s="350" t="s">
        <v>405</v>
      </c>
      <c r="D5" s="351">
        <v>44670</v>
      </c>
      <c r="E5" s="352" t="s">
        <v>406</v>
      </c>
      <c r="F5" s="102" t="s">
        <v>407</v>
      </c>
      <c r="G5" s="354">
        <v>142</v>
      </c>
      <c r="H5" s="341" t="s">
        <v>408</v>
      </c>
      <c r="I5" s="353" t="s">
        <v>409</v>
      </c>
      <c r="J5" s="130" t="s">
        <v>410</v>
      </c>
      <c r="K5" s="130" t="s">
        <v>411</v>
      </c>
      <c r="L5" s="112">
        <v>1</v>
      </c>
      <c r="M5" s="112" t="s">
        <v>84</v>
      </c>
      <c r="N5" s="112" t="s">
        <v>412</v>
      </c>
      <c r="O5" s="130" t="s">
        <v>413</v>
      </c>
      <c r="P5" s="31">
        <v>1</v>
      </c>
      <c r="Q5" s="5"/>
      <c r="R5" s="131">
        <v>44685</v>
      </c>
      <c r="S5" s="139">
        <v>44685</v>
      </c>
      <c r="T5" s="107"/>
      <c r="U5" s="108"/>
      <c r="V5" s="109"/>
      <c r="W5" s="40"/>
      <c r="X5" s="100"/>
      <c r="Y5" s="110"/>
      <c r="Z5" s="40"/>
      <c r="AA5" s="111"/>
      <c r="AB5" s="42"/>
      <c r="AC5" s="112"/>
      <c r="AD5" s="113">
        <v>44742</v>
      </c>
      <c r="AE5" s="114" t="s">
        <v>414</v>
      </c>
      <c r="AF5" s="40">
        <v>1</v>
      </c>
      <c r="AG5" s="100">
        <f>IF(AF5="","",IF(OR($L5=0,$L5="",AD5=""),"",AF5/$L5))</f>
        <v>1</v>
      </c>
      <c r="AH5" s="117">
        <f>(IF(OR($P5="",AG5=""),"",IF(OR($P5=0,AG5=0),0,IF((AG5*100%)/$P5&gt;100%,100%,(AG5*100%)/$P5))))</f>
        <v>1</v>
      </c>
      <c r="AI5" s="101" t="str">
        <f t="shared" ref="AI5" si="0">IF(AF5="","",IF(AH5&lt;100%, IF(AH5&lt;50%, "ALERTA","EN TERMINO"), IF(AH5=100%, "OK", "EN TERMINO")))</f>
        <v>OK</v>
      </c>
      <c r="AJ5" s="32" t="s">
        <v>415</v>
      </c>
      <c r="AK5" s="54" t="s">
        <v>416</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349</v>
      </c>
      <c r="C6" s="350"/>
      <c r="D6" s="351"/>
      <c r="E6" s="352"/>
      <c r="F6" s="102" t="s">
        <v>407</v>
      </c>
      <c r="G6" s="355"/>
      <c r="H6" s="341"/>
      <c r="I6" s="353"/>
      <c r="J6" s="130" t="s">
        <v>417</v>
      </c>
      <c r="K6" s="130" t="s">
        <v>418</v>
      </c>
      <c r="L6" s="112">
        <v>1</v>
      </c>
      <c r="M6" s="112" t="s">
        <v>84</v>
      </c>
      <c r="N6" s="112" t="s">
        <v>412</v>
      </c>
      <c r="O6" s="130" t="s">
        <v>413</v>
      </c>
      <c r="P6" s="31">
        <v>1</v>
      </c>
      <c r="Q6" s="5"/>
      <c r="R6" s="131">
        <v>44687</v>
      </c>
      <c r="S6" s="140">
        <v>44742</v>
      </c>
      <c r="T6" s="107"/>
      <c r="U6" s="41"/>
      <c r="V6" s="116"/>
      <c r="W6" s="37"/>
      <c r="X6" s="100"/>
      <c r="Y6" s="110"/>
      <c r="Z6" s="40"/>
      <c r="AA6" s="102"/>
      <c r="AB6" s="42"/>
      <c r="AC6" s="112"/>
      <c r="AD6" s="113">
        <v>44742</v>
      </c>
      <c r="AE6" s="111" t="s">
        <v>419</v>
      </c>
      <c r="AF6" s="40">
        <v>1</v>
      </c>
      <c r="AG6" s="100">
        <f>IF(AF6="","",IF(OR($L6=0,$L6="",AD6=""),"",AF6/$L6))</f>
        <v>1</v>
      </c>
      <c r="AH6" s="117">
        <f>(IF(OR($P6="",AG6=""),"",IF(OR($P6=0,AG6=0),0,IF((AG6*100%)/$P6&gt;100%,100%,(AG6*100%)/$P6))))</f>
        <v>1</v>
      </c>
      <c r="AI6" s="101" t="str">
        <f t="shared" ref="AI6" si="3">IF(AF6="","",IF(AH6&lt;100%, IF(AH6&lt;50%, "ALERTA","EN TERMINO"), IF(AH6=100%, "OK", "EN TERMINO")))</f>
        <v>OK</v>
      </c>
      <c r="AJ6" s="33" t="s">
        <v>420</v>
      </c>
      <c r="AK6" s="54" t="s">
        <v>416</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340"/>
      <c r="D9" s="59"/>
      <c r="F9" s="55"/>
      <c r="G9" s="55"/>
      <c r="H9" s="69"/>
      <c r="I9" s="69"/>
      <c r="J9" s="70"/>
      <c r="K9" s="71"/>
      <c r="M9" s="12"/>
      <c r="N9" s="12"/>
      <c r="O9" s="12"/>
      <c r="P9" s="65"/>
      <c r="R9" s="72"/>
      <c r="S9" s="73"/>
      <c r="T9" s="67"/>
    </row>
    <row r="10" spans="1:61" ht="39.950000000000003" customHeight="1" x14ac:dyDescent="0.25">
      <c r="A10" s="59"/>
      <c r="B10" s="12"/>
      <c r="C10" s="340"/>
      <c r="D10" s="59"/>
      <c r="E10" s="347"/>
      <c r="F10" s="55"/>
      <c r="G10" s="55"/>
      <c r="H10" s="349"/>
      <c r="I10" s="349"/>
      <c r="J10" s="70"/>
      <c r="K10" s="71"/>
      <c r="M10" s="12"/>
      <c r="N10" s="12"/>
      <c r="O10" s="12"/>
      <c r="P10" s="65"/>
      <c r="R10" s="72"/>
      <c r="S10" s="73"/>
      <c r="T10" s="67"/>
    </row>
    <row r="11" spans="1:61" ht="39.950000000000003" customHeight="1" x14ac:dyDescent="0.25">
      <c r="A11" s="59"/>
      <c r="B11" s="12"/>
      <c r="C11" s="340"/>
      <c r="D11" s="59"/>
      <c r="E11" s="347"/>
      <c r="F11" s="55"/>
      <c r="G11" s="55"/>
      <c r="H11" s="349"/>
      <c r="I11" s="349"/>
      <c r="J11" s="70"/>
      <c r="K11" s="71"/>
      <c r="M11" s="12"/>
      <c r="N11" s="12"/>
      <c r="O11" s="12"/>
      <c r="P11" s="65"/>
      <c r="R11" s="72"/>
      <c r="S11" s="73"/>
      <c r="T11" s="67"/>
    </row>
    <row r="12" spans="1:61" ht="39.950000000000003" customHeight="1" x14ac:dyDescent="0.25">
      <c r="A12" s="59"/>
      <c r="B12" s="12"/>
      <c r="C12" s="340"/>
      <c r="D12" s="59"/>
      <c r="E12" s="347"/>
      <c r="F12" s="55"/>
      <c r="G12" s="55"/>
      <c r="H12" s="349"/>
      <c r="I12" s="349"/>
      <c r="J12" s="70"/>
      <c r="K12" s="71"/>
      <c r="M12" s="12"/>
      <c r="N12" s="12"/>
      <c r="O12" s="12"/>
      <c r="P12" s="65"/>
      <c r="R12" s="72"/>
      <c r="S12" s="73"/>
      <c r="T12" s="67"/>
    </row>
    <row r="13" spans="1:61" ht="39.950000000000003" customHeight="1" x14ac:dyDescent="0.25">
      <c r="A13" s="59"/>
      <c r="B13" s="12"/>
      <c r="C13" s="340"/>
      <c r="D13" s="59"/>
      <c r="E13" s="347"/>
      <c r="F13" s="55"/>
      <c r="G13" s="55"/>
      <c r="H13" s="349"/>
      <c r="I13" s="349"/>
      <c r="J13" s="70"/>
      <c r="K13" s="71"/>
      <c r="M13" s="12"/>
      <c r="N13" s="12"/>
      <c r="O13" s="12"/>
      <c r="P13" s="65"/>
      <c r="R13" s="72"/>
      <c r="S13" s="73"/>
      <c r="T13" s="67"/>
    </row>
    <row r="14" spans="1:61" ht="39.950000000000003" customHeight="1" x14ac:dyDescent="0.25">
      <c r="A14" s="59"/>
      <c r="B14" s="12"/>
      <c r="C14" s="340"/>
      <c r="D14" s="59"/>
      <c r="E14" s="347"/>
      <c r="F14" s="55"/>
      <c r="G14" s="55"/>
      <c r="H14" s="349"/>
      <c r="I14" s="349"/>
      <c r="J14" s="70"/>
      <c r="K14" s="71"/>
      <c r="M14" s="12"/>
      <c r="N14" s="12"/>
      <c r="O14" s="12"/>
      <c r="P14" s="65"/>
      <c r="R14" s="72"/>
      <c r="S14" s="73"/>
      <c r="T14" s="67"/>
    </row>
    <row r="15" spans="1:61" ht="39.950000000000003" customHeight="1" x14ac:dyDescent="0.25">
      <c r="A15" s="59"/>
      <c r="B15" s="12"/>
      <c r="C15" s="340"/>
      <c r="D15" s="59"/>
      <c r="E15" s="347"/>
      <c r="F15" s="55"/>
      <c r="G15" s="55"/>
      <c r="H15" s="349"/>
      <c r="I15" s="349"/>
      <c r="J15" s="70"/>
      <c r="K15" s="71"/>
      <c r="M15" s="12"/>
      <c r="N15" s="12"/>
      <c r="O15" s="12"/>
      <c r="P15" s="65"/>
      <c r="R15" s="72"/>
      <c r="S15" s="73"/>
      <c r="T15" s="67"/>
    </row>
    <row r="16" spans="1:61" ht="39.950000000000003" customHeight="1" x14ac:dyDescent="0.25">
      <c r="A16" s="59"/>
      <c r="B16" s="12"/>
      <c r="C16" s="340"/>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340"/>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340"/>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340"/>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340"/>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340"/>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340"/>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340"/>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340"/>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340"/>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340"/>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340"/>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340"/>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340"/>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340"/>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340"/>
      <c r="D31" s="59"/>
      <c r="F31" s="80"/>
      <c r="G31" s="80"/>
      <c r="H31" s="69"/>
      <c r="I31" s="69"/>
      <c r="J31" s="69"/>
      <c r="K31" s="81"/>
      <c r="L31" s="81"/>
      <c r="M31" s="12"/>
      <c r="N31" s="12"/>
      <c r="O31" s="69"/>
      <c r="P31" s="65"/>
      <c r="Q31" s="69"/>
      <c r="R31" s="76"/>
      <c r="S31" s="76"/>
      <c r="T31" s="348"/>
      <c r="U31" s="82"/>
      <c r="W31" s="83"/>
      <c r="X31" s="15"/>
      <c r="Y31" s="20"/>
      <c r="Z31" s="14"/>
      <c r="AA31" s="38"/>
      <c r="AB31" s="11"/>
      <c r="AC31" s="22"/>
      <c r="BG31" s="14"/>
    </row>
    <row r="32" spans="1:59" ht="39.950000000000003" customHeight="1" x14ac:dyDescent="0.25">
      <c r="A32" s="59"/>
      <c r="B32" s="12"/>
      <c r="C32" s="340"/>
      <c r="D32" s="59"/>
      <c r="F32" s="80"/>
      <c r="G32" s="80"/>
      <c r="H32" s="69"/>
      <c r="I32" s="81"/>
      <c r="J32" s="69"/>
      <c r="K32" s="81"/>
      <c r="L32" s="81"/>
      <c r="M32" s="12"/>
      <c r="N32" s="12"/>
      <c r="O32" s="81"/>
      <c r="P32" s="65"/>
      <c r="Q32" s="81"/>
      <c r="R32" s="73"/>
      <c r="S32" s="73"/>
      <c r="T32" s="348"/>
      <c r="U32" s="82"/>
      <c r="W32" s="83"/>
      <c r="X32" s="15"/>
      <c r="Y32" s="20"/>
      <c r="Z32" s="14"/>
      <c r="AA32" s="38"/>
      <c r="AB32" s="11"/>
      <c r="AC32" s="22"/>
      <c r="BG32" s="14"/>
    </row>
    <row r="33" spans="1:61" ht="39.950000000000003" customHeight="1" x14ac:dyDescent="0.25">
      <c r="A33" s="59"/>
      <c r="B33" s="12"/>
      <c r="C33" s="340"/>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340"/>
      <c r="D34" s="59"/>
      <c r="F34" s="80"/>
      <c r="G34" s="80"/>
      <c r="H34" s="69"/>
      <c r="I34" s="349"/>
      <c r="J34" s="349"/>
      <c r="K34" s="349"/>
      <c r="L34" s="349"/>
      <c r="M34" s="12"/>
      <c r="N34" s="12"/>
      <c r="O34" s="81"/>
      <c r="P34" s="65"/>
      <c r="Q34" s="349"/>
      <c r="R34" s="348"/>
      <c r="S34" s="348"/>
      <c r="T34" s="73"/>
      <c r="U34" s="82"/>
      <c r="W34" s="83"/>
      <c r="X34" s="15"/>
      <c r="Y34" s="20"/>
      <c r="Z34" s="14"/>
      <c r="AA34" s="39"/>
      <c r="AB34" s="11"/>
      <c r="AC34" s="22"/>
      <c r="BG34" s="14"/>
    </row>
    <row r="35" spans="1:61" ht="39.950000000000003" customHeight="1" x14ac:dyDescent="0.25">
      <c r="A35" s="59"/>
      <c r="B35" s="12"/>
      <c r="C35" s="340"/>
      <c r="D35" s="59"/>
      <c r="F35" s="80"/>
      <c r="G35" s="80"/>
      <c r="H35" s="69"/>
      <c r="I35" s="349"/>
      <c r="J35" s="349"/>
      <c r="K35" s="349"/>
      <c r="L35" s="349"/>
      <c r="M35" s="12"/>
      <c r="N35" s="12"/>
      <c r="O35" s="81"/>
      <c r="P35" s="65"/>
      <c r="Q35" s="349"/>
      <c r="R35" s="348"/>
      <c r="S35" s="348"/>
      <c r="T35" s="73"/>
      <c r="U35" s="82"/>
      <c r="W35" s="83"/>
      <c r="X35" s="15"/>
      <c r="Y35" s="20"/>
      <c r="Z35" s="14"/>
      <c r="AA35" s="39"/>
      <c r="AB35" s="11"/>
      <c r="AC35" s="22"/>
      <c r="BG35" s="14"/>
    </row>
    <row r="36" spans="1:61" ht="39.950000000000003" customHeight="1" x14ac:dyDescent="0.25">
      <c r="A36" s="59"/>
      <c r="B36" s="12"/>
      <c r="C36" s="340"/>
      <c r="D36" s="59"/>
      <c r="F36" s="80"/>
      <c r="G36" s="80"/>
      <c r="H36" s="69"/>
      <c r="I36" s="349"/>
      <c r="J36" s="349"/>
      <c r="K36" s="349"/>
      <c r="L36" s="349"/>
      <c r="M36" s="12"/>
      <c r="N36" s="12"/>
      <c r="O36" s="81"/>
      <c r="P36" s="65"/>
      <c r="Q36" s="349"/>
      <c r="R36" s="348"/>
      <c r="S36" s="348"/>
      <c r="T36" s="348"/>
      <c r="U36" s="82"/>
      <c r="W36" s="83"/>
      <c r="X36" s="15"/>
      <c r="Y36" s="20"/>
      <c r="Z36" s="14"/>
      <c r="AA36" s="39"/>
      <c r="AB36" s="11"/>
      <c r="AC36" s="22"/>
      <c r="BG36" s="14"/>
    </row>
    <row r="37" spans="1:61" ht="39.950000000000003" customHeight="1" x14ac:dyDescent="0.25">
      <c r="A37" s="59"/>
      <c r="B37" s="12"/>
      <c r="C37" s="340"/>
      <c r="D37" s="59"/>
      <c r="F37" s="80"/>
      <c r="G37" s="80"/>
      <c r="H37" s="69"/>
      <c r="I37" s="349"/>
      <c r="J37" s="349"/>
      <c r="K37" s="349"/>
      <c r="L37" s="349"/>
      <c r="M37" s="12"/>
      <c r="N37" s="12"/>
      <c r="O37" s="81"/>
      <c r="P37" s="65"/>
      <c r="Q37" s="349"/>
      <c r="R37" s="348"/>
      <c r="S37" s="348"/>
      <c r="T37" s="348"/>
      <c r="U37" s="82"/>
      <c r="W37" s="83"/>
      <c r="X37" s="15"/>
      <c r="Y37" s="20"/>
      <c r="Z37" s="14"/>
      <c r="AA37" s="39"/>
      <c r="AB37" s="11"/>
      <c r="AC37" s="22"/>
      <c r="BG37" s="14"/>
    </row>
    <row r="38" spans="1:61" ht="39.950000000000003" customHeight="1" x14ac:dyDescent="0.25">
      <c r="A38" s="59"/>
      <c r="B38" s="12"/>
      <c r="C38" s="340"/>
      <c r="D38" s="59"/>
      <c r="F38" s="80"/>
      <c r="G38" s="80"/>
      <c r="H38" s="69"/>
      <c r="I38" s="349"/>
      <c r="J38" s="349"/>
      <c r="K38" s="349"/>
      <c r="L38" s="81"/>
      <c r="M38" s="12"/>
      <c r="N38" s="12"/>
      <c r="O38" s="81"/>
      <c r="P38" s="65"/>
      <c r="Q38" s="349"/>
      <c r="R38" s="348"/>
      <c r="S38" s="348"/>
      <c r="T38" s="348"/>
      <c r="U38" s="82"/>
      <c r="W38" s="83"/>
      <c r="X38" s="15"/>
      <c r="Y38" s="20"/>
      <c r="Z38" s="14"/>
      <c r="AA38" s="39"/>
      <c r="AB38" s="11"/>
      <c r="AC38" s="22"/>
      <c r="BG38" s="14"/>
    </row>
    <row r="39" spans="1:61" ht="39.950000000000003" customHeight="1" x14ac:dyDescent="0.25">
      <c r="A39" s="59"/>
      <c r="B39" s="12"/>
      <c r="C39" s="340"/>
      <c r="D39" s="59"/>
      <c r="F39" s="80"/>
      <c r="G39" s="80"/>
      <c r="H39" s="69"/>
      <c r="I39" s="349"/>
      <c r="J39" s="349"/>
      <c r="K39" s="349"/>
      <c r="L39" s="81"/>
      <c r="M39" s="12"/>
      <c r="N39" s="12"/>
      <c r="O39" s="81"/>
      <c r="P39" s="65"/>
      <c r="Q39" s="349"/>
      <c r="R39" s="348"/>
      <c r="S39" s="348"/>
      <c r="T39" s="348"/>
      <c r="U39" s="82"/>
      <c r="W39" s="83"/>
      <c r="X39" s="15"/>
      <c r="Y39" s="20"/>
      <c r="Z39" s="14"/>
      <c r="AA39" s="39"/>
      <c r="AB39" s="11"/>
      <c r="AC39" s="22"/>
      <c r="BG39" s="14"/>
    </row>
    <row r="40" spans="1:61" ht="39.950000000000003" customHeight="1" x14ac:dyDescent="0.25">
      <c r="A40" s="59"/>
      <c r="B40" s="12"/>
      <c r="C40" s="340"/>
      <c r="D40" s="59"/>
      <c r="F40" s="80"/>
      <c r="G40" s="80"/>
      <c r="H40" s="69"/>
      <c r="I40" s="349"/>
      <c r="J40" s="349"/>
      <c r="K40" s="349"/>
      <c r="L40" s="81"/>
      <c r="M40" s="12"/>
      <c r="N40" s="12"/>
      <c r="O40" s="81"/>
      <c r="P40" s="65"/>
      <c r="Q40" s="349"/>
      <c r="R40" s="348"/>
      <c r="S40" s="348"/>
      <c r="T40" s="348"/>
      <c r="U40" s="82"/>
      <c r="W40" s="83"/>
      <c r="X40" s="15"/>
      <c r="Y40" s="20"/>
      <c r="Z40" s="14"/>
      <c r="AA40" s="39"/>
      <c r="AB40" s="11"/>
      <c r="AC40" s="22"/>
      <c r="BG40" s="14"/>
    </row>
    <row r="41" spans="1:61" ht="39.950000000000003" customHeight="1" x14ac:dyDescent="0.25">
      <c r="A41" s="59"/>
      <c r="B41" s="12"/>
      <c r="C41" s="340"/>
      <c r="D41" s="59"/>
      <c r="F41" s="80"/>
      <c r="G41" s="80"/>
      <c r="H41" s="69"/>
      <c r="I41" s="349"/>
      <c r="J41" s="349"/>
      <c r="K41" s="349"/>
      <c r="L41" s="81"/>
      <c r="M41" s="12"/>
      <c r="N41" s="12"/>
      <c r="O41" s="81"/>
      <c r="P41" s="65"/>
      <c r="Q41" s="349"/>
      <c r="R41" s="348"/>
      <c r="S41" s="348"/>
      <c r="T41" s="348"/>
      <c r="U41" s="82"/>
      <c r="W41" s="83"/>
      <c r="X41" s="15"/>
      <c r="Y41" s="20"/>
      <c r="Z41" s="14"/>
      <c r="AA41" s="39"/>
      <c r="AB41" s="11"/>
      <c r="AC41" s="22"/>
      <c r="BG41" s="14"/>
    </row>
    <row r="42" spans="1:61" ht="39.950000000000003" customHeight="1" x14ac:dyDescent="0.25">
      <c r="A42" s="59"/>
      <c r="B42" s="12"/>
      <c r="C42" s="340"/>
      <c r="D42" s="59"/>
      <c r="F42" s="80"/>
      <c r="G42" s="80"/>
      <c r="H42" s="69"/>
      <c r="I42" s="349"/>
      <c r="J42" s="349"/>
      <c r="K42" s="349"/>
      <c r="L42" s="81"/>
      <c r="M42" s="12"/>
      <c r="N42" s="12"/>
      <c r="O42" s="81"/>
      <c r="P42" s="65"/>
      <c r="Q42" s="349"/>
      <c r="R42" s="348"/>
      <c r="S42" s="348"/>
      <c r="T42" s="348"/>
      <c r="U42" s="82"/>
      <c r="W42" s="83"/>
      <c r="X42" s="15"/>
      <c r="Y42" s="20"/>
      <c r="Z42" s="14"/>
      <c r="AA42" s="39"/>
      <c r="AB42" s="11"/>
      <c r="AC42" s="22"/>
      <c r="BG42" s="14"/>
    </row>
    <row r="43" spans="1:61" ht="39.950000000000003" customHeight="1" x14ac:dyDescent="0.25">
      <c r="A43" s="59"/>
      <c r="B43" s="12"/>
      <c r="C43" s="340"/>
      <c r="D43" s="59"/>
      <c r="F43" s="80"/>
      <c r="G43" s="80"/>
      <c r="H43" s="69"/>
      <c r="I43" s="349"/>
      <c r="J43" s="349"/>
      <c r="K43" s="349"/>
      <c r="L43" s="81"/>
      <c r="M43" s="12"/>
      <c r="N43" s="12"/>
      <c r="O43" s="81"/>
      <c r="P43" s="65"/>
      <c r="Q43" s="349"/>
      <c r="R43" s="348"/>
      <c r="S43" s="348"/>
      <c r="T43" s="348"/>
      <c r="U43" s="82"/>
      <c r="W43" s="83"/>
      <c r="X43" s="15"/>
      <c r="Y43" s="20"/>
      <c r="Z43" s="14"/>
      <c r="AA43" s="39"/>
      <c r="AB43" s="11"/>
      <c r="AC43" s="22"/>
      <c r="BG43" s="14"/>
    </row>
    <row r="44" spans="1:61" ht="39.950000000000003" customHeight="1" x14ac:dyDescent="0.25">
      <c r="A44" s="59"/>
      <c r="B44" s="12"/>
      <c r="C44" s="340"/>
      <c r="D44" s="59"/>
      <c r="F44" s="80"/>
      <c r="G44" s="80"/>
      <c r="H44" s="69"/>
      <c r="I44" s="349"/>
      <c r="J44" s="349"/>
      <c r="K44" s="349"/>
      <c r="L44" s="81"/>
      <c r="M44" s="12"/>
      <c r="N44" s="12"/>
      <c r="O44" s="81"/>
      <c r="P44" s="65"/>
      <c r="Q44" s="349"/>
      <c r="R44" s="348"/>
      <c r="S44" s="348"/>
      <c r="T44" s="348"/>
      <c r="U44" s="82"/>
      <c r="W44" s="83"/>
      <c r="X44" s="15"/>
      <c r="Y44" s="20"/>
      <c r="Z44" s="14"/>
      <c r="AA44" s="39"/>
      <c r="AB44" s="11"/>
      <c r="AC44" s="22"/>
      <c r="BG44" s="14"/>
    </row>
    <row r="45" spans="1:61" ht="39.950000000000003" customHeight="1" x14ac:dyDescent="0.25">
      <c r="A45" s="59"/>
      <c r="B45" s="12"/>
      <c r="C45" s="340"/>
      <c r="D45" s="59"/>
      <c r="F45" s="80"/>
      <c r="G45" s="80"/>
      <c r="H45" s="69"/>
      <c r="I45" s="349"/>
      <c r="J45" s="349"/>
      <c r="K45" s="349"/>
      <c r="L45" s="81"/>
      <c r="M45" s="12"/>
      <c r="N45" s="12"/>
      <c r="O45" s="81"/>
      <c r="P45" s="65"/>
      <c r="Q45" s="349"/>
      <c r="R45" s="348"/>
      <c r="S45" s="348"/>
      <c r="T45" s="348"/>
      <c r="U45" s="82"/>
      <c r="W45" s="83"/>
      <c r="X45" s="15"/>
      <c r="Y45" s="20"/>
      <c r="Z45" s="14"/>
      <c r="AA45" s="39"/>
      <c r="AB45" s="11"/>
      <c r="AC45" s="22"/>
      <c r="BG45" s="14"/>
    </row>
    <row r="46" spans="1:61" ht="39.950000000000003" customHeight="1" x14ac:dyDescent="0.25">
      <c r="A46" s="59"/>
      <c r="B46" s="12"/>
      <c r="C46" s="340"/>
      <c r="D46" s="59"/>
      <c r="F46" s="80"/>
      <c r="G46" s="80"/>
      <c r="H46" s="69"/>
      <c r="I46" s="349"/>
      <c r="J46" s="349"/>
      <c r="K46" s="349"/>
      <c r="L46" s="81"/>
      <c r="M46" s="12"/>
      <c r="N46" s="12"/>
      <c r="O46" s="81"/>
      <c r="P46" s="65"/>
      <c r="Q46" s="349"/>
      <c r="R46" s="348"/>
      <c r="S46" s="348"/>
      <c r="T46" s="348"/>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45"/>
      <c r="D49" s="57"/>
      <c r="E49" s="344"/>
      <c r="F49" s="80"/>
      <c r="G49" s="80"/>
      <c r="H49" s="345"/>
      <c r="I49" s="346"/>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45"/>
      <c r="D50" s="57"/>
      <c r="E50" s="344"/>
      <c r="F50" s="80"/>
      <c r="G50" s="80"/>
      <c r="H50" s="345"/>
      <c r="I50" s="346"/>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45"/>
      <c r="D51" s="57"/>
      <c r="E51" s="344"/>
      <c r="F51" s="80"/>
      <c r="G51" s="80"/>
      <c r="H51" s="345"/>
      <c r="I51" s="346"/>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45"/>
      <c r="D52" s="57"/>
      <c r="E52" s="344"/>
      <c r="F52" s="80"/>
      <c r="G52" s="80"/>
      <c r="H52" s="340"/>
      <c r="I52" s="346"/>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45"/>
      <c r="D53" s="57"/>
      <c r="E53" s="344"/>
      <c r="F53" s="80"/>
      <c r="G53" s="80"/>
      <c r="H53" s="340"/>
      <c r="I53" s="346"/>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45"/>
      <c r="D54" s="57"/>
      <c r="E54" s="344"/>
      <c r="F54" s="80"/>
      <c r="G54" s="80"/>
      <c r="H54" s="340"/>
      <c r="I54" s="346"/>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45"/>
      <c r="D55" s="57"/>
      <c r="E55" s="344"/>
      <c r="F55" s="80"/>
      <c r="G55" s="80"/>
      <c r="H55" s="345"/>
      <c r="I55" s="346"/>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45"/>
      <c r="D56" s="57"/>
      <c r="E56" s="344"/>
      <c r="F56" s="80"/>
      <c r="G56" s="80"/>
      <c r="H56" s="345"/>
      <c r="I56" s="346"/>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45"/>
      <c r="D57" s="57"/>
      <c r="E57" s="344"/>
      <c r="F57" s="80"/>
      <c r="G57" s="80"/>
      <c r="H57" s="345"/>
      <c r="I57" s="346"/>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45"/>
      <c r="D58" s="57"/>
      <c r="E58" s="344"/>
      <c r="F58" s="80"/>
      <c r="G58" s="80"/>
      <c r="H58" s="345"/>
      <c r="I58" s="346"/>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45"/>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45"/>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45"/>
      <c r="D61" s="59"/>
      <c r="E61" s="344"/>
      <c r="F61" s="80"/>
      <c r="G61" s="80"/>
      <c r="H61" s="344"/>
      <c r="I61" s="346"/>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45"/>
      <c r="D62" s="59"/>
      <c r="E62" s="344"/>
      <c r="F62" s="80"/>
      <c r="G62" s="80"/>
      <c r="H62" s="344"/>
      <c r="I62" s="346"/>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45"/>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45"/>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45"/>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45"/>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45"/>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45"/>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45"/>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45"/>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340"/>
      <c r="D72" s="61"/>
      <c r="E72" s="12"/>
      <c r="F72" s="12"/>
      <c r="G72" s="12"/>
      <c r="H72" s="12"/>
      <c r="I72" s="12"/>
      <c r="K72" s="12"/>
      <c r="L72" s="12"/>
      <c r="N72" s="12"/>
      <c r="O72" s="12"/>
      <c r="P72" s="12"/>
      <c r="Q72" s="12"/>
      <c r="R72" s="56"/>
      <c r="S72" s="56"/>
      <c r="T72" s="9"/>
    </row>
    <row r="73" spans="1:16361" ht="39.950000000000003" customHeight="1" x14ac:dyDescent="0.25">
      <c r="A73" s="61"/>
      <c r="B73" s="12"/>
      <c r="C73" s="340"/>
      <c r="D73" s="61"/>
      <c r="E73" s="12"/>
      <c r="F73" s="12"/>
      <c r="G73" s="12"/>
      <c r="H73" s="12"/>
      <c r="I73" s="12"/>
      <c r="K73" s="12"/>
      <c r="N73" s="12"/>
      <c r="O73" s="12"/>
      <c r="P73" s="12"/>
      <c r="Q73" s="12"/>
      <c r="R73" s="56"/>
      <c r="S73" s="56"/>
      <c r="T73" s="9"/>
    </row>
    <row r="74" spans="1:16361" ht="39.950000000000003" customHeight="1" x14ac:dyDescent="0.25">
      <c r="A74" s="61"/>
      <c r="B74" s="12"/>
      <c r="C74" s="340"/>
      <c r="D74" s="61"/>
      <c r="E74" s="12"/>
      <c r="F74" s="12"/>
      <c r="G74" s="12"/>
      <c r="H74" s="12"/>
      <c r="I74" s="12"/>
      <c r="J74" s="94"/>
      <c r="K74" s="12"/>
      <c r="N74" s="12"/>
      <c r="O74" s="12"/>
      <c r="P74" s="12"/>
      <c r="Q74" s="12"/>
      <c r="R74" s="56"/>
      <c r="S74" s="56"/>
      <c r="T74" s="9"/>
    </row>
    <row r="75" spans="1:16361" ht="39.950000000000003" customHeight="1" x14ac:dyDescent="0.25">
      <c r="A75" s="61"/>
      <c r="B75" s="12"/>
      <c r="C75" s="340"/>
      <c r="D75" s="61"/>
      <c r="E75" s="12"/>
      <c r="F75" s="12"/>
      <c r="G75" s="12"/>
      <c r="H75" s="12"/>
      <c r="I75" s="12"/>
      <c r="J75" s="94"/>
      <c r="K75" s="12"/>
      <c r="N75" s="12"/>
      <c r="O75" s="12"/>
      <c r="P75" s="12"/>
      <c r="Q75" s="12"/>
      <c r="R75" s="56"/>
      <c r="S75" s="56"/>
      <c r="T75" s="9"/>
    </row>
    <row r="76" spans="1:16361" ht="39.950000000000003" customHeight="1" x14ac:dyDescent="0.25">
      <c r="A76" s="61"/>
      <c r="B76" s="12"/>
      <c r="C76" s="340"/>
      <c r="D76" s="61"/>
      <c r="E76" s="12"/>
      <c r="F76" s="12"/>
      <c r="G76" s="12"/>
      <c r="H76" s="12"/>
      <c r="I76" s="12"/>
      <c r="J76" s="94"/>
      <c r="K76" s="12"/>
      <c r="N76" s="12"/>
      <c r="O76" s="12"/>
      <c r="P76" s="12"/>
      <c r="Q76" s="12"/>
      <c r="R76" s="56"/>
      <c r="S76" s="56"/>
      <c r="T76" s="9"/>
    </row>
    <row r="77" spans="1:16361" ht="39.950000000000003" customHeight="1" x14ac:dyDescent="0.25">
      <c r="A77" s="61"/>
      <c r="B77" s="12"/>
      <c r="C77" s="340"/>
      <c r="D77" s="61"/>
      <c r="E77" s="12"/>
      <c r="F77" s="12"/>
      <c r="G77" s="12"/>
      <c r="H77" s="12"/>
      <c r="I77" s="12"/>
      <c r="J77" s="94"/>
      <c r="K77" s="12"/>
      <c r="N77" s="12"/>
      <c r="O77" s="12"/>
      <c r="P77" s="12"/>
      <c r="Q77" s="12"/>
      <c r="R77" s="56"/>
      <c r="S77" s="56"/>
      <c r="T77" s="9"/>
    </row>
    <row r="78" spans="1:16361" ht="39.950000000000003" customHeight="1" x14ac:dyDescent="0.25">
      <c r="A78" s="61"/>
      <c r="B78" s="12"/>
      <c r="C78" s="340"/>
      <c r="D78" s="61"/>
      <c r="E78" s="12"/>
      <c r="F78" s="12"/>
      <c r="G78" s="12"/>
      <c r="H78" s="12"/>
      <c r="I78" s="12"/>
      <c r="J78" s="94"/>
      <c r="K78" s="12"/>
      <c r="N78" s="12"/>
      <c r="O78" s="12"/>
      <c r="P78" s="12"/>
      <c r="Q78" s="12"/>
      <c r="R78" s="56"/>
      <c r="S78" s="56"/>
      <c r="T78" s="9"/>
    </row>
    <row r="79" spans="1:16361" ht="39.950000000000003" customHeight="1" x14ac:dyDescent="0.25">
      <c r="A79" s="61"/>
      <c r="B79" s="12"/>
      <c r="C79" s="340"/>
      <c r="D79" s="61"/>
      <c r="E79" s="12"/>
      <c r="F79" s="12"/>
      <c r="G79" s="12"/>
      <c r="H79" s="12"/>
      <c r="I79" s="12"/>
      <c r="J79" s="94"/>
      <c r="N79" s="12"/>
      <c r="O79" s="12"/>
      <c r="P79" s="12"/>
      <c r="Q79" s="12"/>
      <c r="R79" s="56"/>
      <c r="S79" s="56"/>
      <c r="T79" s="9"/>
    </row>
    <row r="80" spans="1:16361" ht="39.950000000000003" customHeight="1" x14ac:dyDescent="0.25">
      <c r="A80" s="61"/>
      <c r="B80" s="12"/>
      <c r="C80" s="340"/>
      <c r="D80" s="61"/>
      <c r="E80" s="12"/>
      <c r="F80" s="12"/>
      <c r="G80" s="12"/>
      <c r="H80" s="12"/>
      <c r="I80" s="12"/>
      <c r="J80" s="94"/>
      <c r="N80" s="12"/>
      <c r="O80" s="12"/>
      <c r="P80" s="12"/>
      <c r="Q80" s="12"/>
      <c r="R80" s="56"/>
      <c r="S80" s="56"/>
      <c r="T80" s="9"/>
    </row>
    <row r="81" spans="1:20" ht="39.950000000000003" customHeight="1" x14ac:dyDescent="0.25">
      <c r="A81" s="61"/>
      <c r="B81" s="12"/>
      <c r="C81" s="340"/>
      <c r="D81" s="61"/>
      <c r="E81" s="12"/>
      <c r="F81" s="12"/>
      <c r="G81" s="12"/>
      <c r="H81" s="12"/>
      <c r="I81" s="12"/>
      <c r="J81" s="94"/>
      <c r="N81" s="12"/>
      <c r="O81" s="12"/>
      <c r="P81" s="12"/>
      <c r="Q81" s="12"/>
      <c r="R81" s="56"/>
      <c r="S81" s="56"/>
      <c r="T81" s="9"/>
    </row>
    <row r="82" spans="1:20" ht="39.950000000000003" customHeight="1" x14ac:dyDescent="0.25">
      <c r="A82" s="61"/>
      <c r="B82" s="12"/>
      <c r="C82" s="340"/>
      <c r="D82" s="61"/>
      <c r="E82" s="12"/>
      <c r="F82" s="12"/>
      <c r="G82" s="12"/>
      <c r="H82" s="12"/>
      <c r="I82" s="12"/>
      <c r="J82" s="94"/>
      <c r="N82" s="12"/>
      <c r="O82" s="12"/>
      <c r="P82" s="12"/>
      <c r="Q82" s="12"/>
      <c r="R82" s="56"/>
      <c r="S82" s="56"/>
      <c r="T82" s="9"/>
    </row>
    <row r="83" spans="1:20" ht="39.950000000000003" customHeight="1" x14ac:dyDescent="0.25">
      <c r="A83" s="61"/>
      <c r="B83" s="12"/>
      <c r="C83" s="340"/>
      <c r="D83" s="61"/>
      <c r="E83" s="12"/>
      <c r="F83" s="12"/>
      <c r="G83" s="12"/>
      <c r="H83" s="12"/>
      <c r="I83" s="12"/>
      <c r="J83" s="94"/>
      <c r="N83" s="12"/>
      <c r="O83" s="12"/>
      <c r="P83" s="12"/>
      <c r="Q83" s="12"/>
      <c r="R83" s="56"/>
      <c r="S83" s="56"/>
      <c r="T83" s="9"/>
    </row>
    <row r="84" spans="1:20" ht="39.950000000000003" customHeight="1" x14ac:dyDescent="0.25">
      <c r="A84" s="60"/>
      <c r="B84" s="12"/>
      <c r="C84" s="340"/>
      <c r="D84" s="59"/>
      <c r="E84" s="12"/>
      <c r="F84" s="80"/>
      <c r="G84" s="80"/>
      <c r="H84" s="12"/>
      <c r="I84" s="55"/>
      <c r="J84" s="64"/>
      <c r="M84" s="12"/>
      <c r="N84" s="12"/>
      <c r="P84" s="65"/>
      <c r="R84" s="19"/>
      <c r="S84" s="19"/>
      <c r="T84" s="95"/>
    </row>
    <row r="85" spans="1:20" ht="39.950000000000003" customHeight="1" x14ac:dyDescent="0.25">
      <c r="A85" s="60"/>
      <c r="B85" s="12"/>
      <c r="C85" s="340"/>
      <c r="D85" s="59"/>
      <c r="F85" s="80"/>
      <c r="G85" s="80"/>
      <c r="H85" s="96"/>
      <c r="I85" s="55"/>
      <c r="J85" s="97"/>
      <c r="N85" s="12"/>
      <c r="P85" s="65"/>
      <c r="R85" s="19"/>
      <c r="S85" s="19"/>
      <c r="T85" s="95"/>
    </row>
    <row r="86" spans="1:20" ht="39.950000000000003" customHeight="1" x14ac:dyDescent="0.25">
      <c r="A86" s="61"/>
      <c r="B86" s="12"/>
      <c r="C86" s="340"/>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340"/>
      <c r="D87" s="61"/>
      <c r="E87" s="344"/>
      <c r="F87" s="12"/>
      <c r="G87" s="12"/>
      <c r="H87" s="12"/>
      <c r="I87" s="344"/>
      <c r="J87" s="342"/>
      <c r="K87" s="12"/>
      <c r="L87" s="12"/>
      <c r="M87" s="12"/>
      <c r="N87" s="12"/>
      <c r="O87" s="12"/>
      <c r="P87" s="90"/>
      <c r="Q87" s="12"/>
      <c r="R87" s="56"/>
      <c r="S87" s="56"/>
      <c r="T87" s="19"/>
    </row>
    <row r="88" spans="1:20" ht="39.950000000000003" customHeight="1" x14ac:dyDescent="0.25">
      <c r="A88" s="61"/>
      <c r="B88" s="12"/>
      <c r="C88" s="340"/>
      <c r="D88" s="61"/>
      <c r="E88" s="344"/>
      <c r="F88" s="12"/>
      <c r="G88" s="12"/>
      <c r="H88" s="12"/>
      <c r="I88" s="344"/>
      <c r="J88" s="342"/>
      <c r="K88" s="12"/>
      <c r="L88" s="12"/>
      <c r="M88" s="12"/>
      <c r="N88" s="12"/>
      <c r="O88" s="12"/>
      <c r="P88" s="90"/>
      <c r="Q88" s="12"/>
      <c r="R88" s="56"/>
      <c r="S88" s="56"/>
      <c r="T88" s="19"/>
    </row>
    <row r="89" spans="1:20" ht="39.950000000000003" customHeight="1" x14ac:dyDescent="0.25">
      <c r="A89" s="61"/>
      <c r="B89" s="12"/>
      <c r="C89" s="340"/>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340"/>
      <c r="D90" s="61"/>
      <c r="E90" s="12"/>
      <c r="F90" s="12"/>
      <c r="G90" s="12"/>
      <c r="H90" s="12"/>
      <c r="I90" s="12"/>
      <c r="K90" s="12"/>
      <c r="L90" s="12"/>
      <c r="M90" s="12"/>
      <c r="N90" s="12"/>
      <c r="O90" s="12"/>
      <c r="P90" s="90"/>
      <c r="Q90" s="12"/>
      <c r="R90" s="56"/>
      <c r="S90" s="56"/>
      <c r="T90" s="9"/>
    </row>
    <row r="91" spans="1:20" ht="39.950000000000003" customHeight="1" x14ac:dyDescent="0.25">
      <c r="A91" s="61"/>
      <c r="B91" s="12"/>
      <c r="C91" s="340"/>
      <c r="D91" s="61"/>
      <c r="E91" s="12"/>
      <c r="F91" s="12"/>
      <c r="G91" s="12"/>
      <c r="H91" s="12"/>
      <c r="I91" s="12"/>
      <c r="K91" s="12"/>
      <c r="L91" s="12"/>
      <c r="M91" s="12"/>
      <c r="N91" s="12"/>
      <c r="O91" s="12"/>
      <c r="P91" s="90"/>
      <c r="Q91" s="12"/>
      <c r="R91" s="56"/>
      <c r="S91" s="56"/>
      <c r="T91" s="9"/>
    </row>
    <row r="92" spans="1:20" ht="39.950000000000003" customHeight="1" x14ac:dyDescent="0.25">
      <c r="A92" s="61"/>
      <c r="B92" s="12"/>
      <c r="C92" s="340"/>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340"/>
      <c r="D93" s="61"/>
      <c r="E93" s="12"/>
      <c r="F93" s="12"/>
      <c r="G93" s="12"/>
      <c r="H93" s="12"/>
      <c r="I93" s="12"/>
      <c r="K93" s="12"/>
      <c r="L93" s="12"/>
      <c r="M93" s="12"/>
      <c r="N93" s="12"/>
      <c r="O93" s="12"/>
      <c r="P93" s="90"/>
      <c r="Q93" s="12"/>
      <c r="R93" s="56"/>
      <c r="S93" s="56"/>
      <c r="T93" s="9"/>
    </row>
    <row r="94" spans="1:20" ht="39.950000000000003" customHeight="1" x14ac:dyDescent="0.25">
      <c r="A94" s="61"/>
      <c r="B94" s="12"/>
      <c r="C94" s="340"/>
      <c r="D94" s="61"/>
      <c r="E94" s="12"/>
      <c r="F94" s="12"/>
      <c r="G94" s="12"/>
      <c r="H94" s="12"/>
      <c r="I94" s="12"/>
      <c r="K94" s="12"/>
      <c r="L94" s="12"/>
      <c r="M94" s="12"/>
      <c r="N94" s="12"/>
      <c r="O94" s="12"/>
      <c r="P94" s="90"/>
      <c r="Q94" s="12"/>
      <c r="R94" s="56"/>
      <c r="S94" s="56"/>
      <c r="T94" s="9"/>
    </row>
    <row r="95" spans="1:20" ht="39.950000000000003" customHeight="1" x14ac:dyDescent="0.25">
      <c r="A95" s="343"/>
      <c r="B95" s="344"/>
      <c r="C95" s="340"/>
      <c r="D95" s="61"/>
      <c r="E95" s="344"/>
      <c r="F95" s="12"/>
      <c r="G95" s="12"/>
      <c r="H95" s="344"/>
      <c r="I95" s="344"/>
      <c r="K95" s="12"/>
      <c r="L95" s="12"/>
      <c r="M95" s="12"/>
      <c r="N95" s="12"/>
      <c r="O95" s="12"/>
      <c r="P95" s="90"/>
      <c r="Q95" s="12"/>
      <c r="R95" s="56"/>
      <c r="S95" s="56"/>
      <c r="T95" s="9"/>
    </row>
    <row r="96" spans="1:20" ht="39.950000000000003" customHeight="1" x14ac:dyDescent="0.25">
      <c r="A96" s="343"/>
      <c r="B96" s="344"/>
      <c r="C96" s="340"/>
      <c r="D96" s="61"/>
      <c r="E96" s="344"/>
      <c r="F96" s="12"/>
      <c r="G96" s="12"/>
      <c r="H96" s="344"/>
      <c r="I96" s="344"/>
      <c r="K96" s="12"/>
      <c r="L96" s="12"/>
      <c r="M96" s="12"/>
      <c r="N96" s="12"/>
      <c r="O96" s="12"/>
      <c r="P96" s="90"/>
      <c r="Q96" s="12"/>
      <c r="R96" s="56"/>
      <c r="S96" s="56"/>
      <c r="T96" s="9"/>
    </row>
    <row r="97" spans="1:59" ht="39.950000000000003" customHeight="1" x14ac:dyDescent="0.25">
      <c r="A97" s="60"/>
      <c r="B97" s="12"/>
      <c r="C97" s="340"/>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340"/>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filterColumn colId="13">
      <filters>
        <filter val="Unidad de Loterias"/>
      </filters>
    </filterColumn>
  </autoFilter>
  <mergeCells count="114">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 ref="O2:O3"/>
    <mergeCell ref="P2:P3"/>
    <mergeCell ref="Q2:Q3"/>
    <mergeCell ref="R2:R3"/>
    <mergeCell ref="AG2:AG3"/>
    <mergeCell ref="AH2:AH3"/>
    <mergeCell ref="AI2:AI3"/>
    <mergeCell ref="AJ2:AJ3"/>
    <mergeCell ref="AK2:AK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s>
  <conditionalFormatting sqref="Z5:Z6">
    <cfRule type="containsText" dxfId="89" priority="111" stopIfTrue="1" operator="containsText" text="EN TERMINO">
      <formula>NOT(ISERROR(SEARCH("EN TERMINO",Z5)))</formula>
    </cfRule>
    <cfRule type="containsText" priority="112" operator="containsText" text="AMARILLO">
      <formula>NOT(ISERROR(SEARCH("AMARILLO",Z5)))</formula>
    </cfRule>
    <cfRule type="containsText" dxfId="88" priority="113" stopIfTrue="1" operator="containsText" text="ALERTA">
      <formula>NOT(ISERROR(SEARCH("ALERTA",Z5)))</formula>
    </cfRule>
    <cfRule type="containsText" dxfId="87" priority="114" stopIfTrue="1" operator="containsText" text="OK">
      <formula>NOT(ISERROR(SEARCH("OK",Z5)))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2" stopIfTrue="1" operator="containsText" text="EN TERMINO">
      <formula>NOT(ISERROR(SEARCH("EN TERMINO",Z97)))</formula>
    </cfRule>
    <cfRule type="containsText" priority="63" operator="containsText" text="AMARILLO">
      <formula>NOT(ISERROR(SEARCH("AMARILLO",Z97)))</formula>
    </cfRule>
    <cfRule type="containsText" dxfId="82" priority="64" stopIfTrue="1" operator="containsText" text="ALERTA">
      <formula>NOT(ISERROR(SEARCH("ALERTA",Z97)))</formula>
    </cfRule>
    <cfRule type="containsText" dxfId="81" priority="65" stopIfTrue="1" operator="containsText" text="OK">
      <formula>NOT(ISERROR(SEARCH("OK",Z97)))</formula>
    </cfRule>
  </conditionalFormatting>
  <conditionalFormatting sqref="AC5:AC6">
    <cfRule type="containsText" dxfId="80" priority="115" stopIfTrue="1" operator="containsText" text="CUMPLIDA">
      <formula>NOT(ISERROR(SEARCH("CUMPLIDA",AC5)))</formula>
    </cfRule>
    <cfRule type="containsText" dxfId="79" priority="116" stopIfTrue="1" operator="containsText" text="PENDIENTE">
      <formula>NOT(ISERROR(SEARCH("PENDIENTE",AC5)))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4" stopIfTrue="1" operator="containsText" text="PENDIENTE">
      <formula>NOT(ISERROR(SEARCH("PENDIENTE",AC16)))</formula>
    </cfRule>
    <cfRule type="containsText" dxfId="75" priority="35" stopIfTrue="1" operator="containsText" text="INCUMPLIDA">
      <formula>NOT(ISERROR(SEARCH("INCUMPLIDA",AC16)))</formula>
    </cfRule>
    <cfRule type="containsText" dxfId="74" priority="36" stopIfTrue="1" operator="containsText" text="CUMPLIDA">
      <formula>NOT(ISERROR(SEARCH("CUMPLIDA",AC16)))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0" stopIfTrue="1" operator="containsText" text="INCUMPLIDA">
      <formula>NOT(ISERROR(SEARCH("INCUMPLIDA",AC97)))</formula>
    </cfRule>
    <cfRule type="containsText" dxfId="70" priority="51" stopIfTrue="1" operator="containsText" text="CUMPLIDA">
      <formula>NOT(ISERROR(SEARCH("CUMPLIDA",AC97)))</formula>
    </cfRule>
  </conditionalFormatting>
  <conditionalFormatting sqref="AD97">
    <cfRule type="containsText" dxfId="69" priority="59" operator="containsText" text="cerrada">
      <formula>NOT(ISERROR(SEARCH("cerrada",AD97)))</formula>
    </cfRule>
    <cfRule type="containsText" dxfId="68" priority="60" operator="containsText" text="cerrado">
      <formula>NOT(ISERROR(SEARCH("cerrado",AD97)))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priority="23" operator="containsText" text="AMARILLO">
      <formula>NOT(ISERROR(SEARCH("AMARILLO",AR5)))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7" stopIfTrue="1" operator="containsText" text="PENDIENTE">
      <formula>NOT(ISERROR(SEARCH("PENDIENTE",AU5)))</formula>
    </cfRule>
    <cfRule type="containsText" dxfId="54" priority="28" stopIfTrue="1" operator="containsText" text="INCUMPLIDA">
      <formula>NOT(ISERROR(SEARCH("INCUMPLIDA",AU5)))</formula>
    </cfRule>
  </conditionalFormatting>
  <conditionalFormatting sqref="AV5 BG5:BG6">
    <cfRule type="containsText" dxfId="53" priority="19" operator="containsText" text="cerrada">
      <formula>NOT(ISERROR(SEARCH("cerrada",AV5)))</formula>
    </cfRule>
    <cfRule type="containsText" dxfId="52" priority="20" operator="containsText" text="cerrado">
      <formula>NOT(ISERROR(SEARCH("cerrado",AV5)))</formula>
    </cfRule>
    <cfRule type="containsText" dxfId="51"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50" priority="9" stopIfTrue="1" operator="containsText" text="EN TERMINO">
      <formula>NOT(ISERROR(SEARCH("EN TERMINO",BB5)))</formula>
    </cfRule>
    <cfRule type="containsText" priority="10" operator="containsText" text="AMARILLO">
      <formula>NOT(ISERROR(SEARCH("AMARILLO",BB5)))</formula>
    </cfRule>
    <cfRule type="containsText" dxfId="49" priority="11" stopIfTrue="1" operator="containsText" text="ALERTA">
      <formula>NOT(ISERROR(SEARCH("ALERTA",BB5)))</formula>
    </cfRule>
    <cfRule type="containsText" dxfId="48" priority="12" stopIfTrue="1" operator="containsText" text="OK">
      <formula>NOT(ISERROR(SEARCH("OK",BB5)))</formula>
    </cfRule>
  </conditionalFormatting>
  <conditionalFormatting sqref="BB6">
    <cfRule type="dataBar" priority="105">
      <dataBar>
        <cfvo type="min"/>
        <cfvo type="max"/>
        <color rgb="FF638EC6"/>
      </dataBar>
    </cfRule>
  </conditionalFormatting>
  <conditionalFormatting sqref="BE5">
    <cfRule type="containsText" dxfId="47" priority="14" stopIfTrue="1" operator="containsText" text="PENDIENTE">
      <formula>NOT(ISERROR(SEARCH("PENDIENTE",BE5)))</formula>
    </cfRule>
    <cfRule type="containsText" dxfId="46" priority="15" stopIfTrue="1" operator="containsText" text="INCUMPLIDA">
      <formula>NOT(ISERROR(SEARCH("INCUMPLIDA",BE5)))</formula>
    </cfRule>
    <cfRule type="containsText" dxfId="45" priority="16" stopIfTrue="1" operator="containsText" text="CUMPLIDA">
      <formula>NOT(ISERROR(SEARCH("CUMPLIDA",BE5)))</formula>
    </cfRule>
    <cfRule type="containsText" dxfId="44" priority="17" stopIfTrue="1" operator="containsText" text="INCUMPLIDA">
      <formula>NOT(ISERROR(SEARCH("INCUMPLIDA",BE5)))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324"/>
      <c r="B1" s="324"/>
      <c r="C1" s="324"/>
      <c r="D1" s="324"/>
      <c r="E1" s="324"/>
      <c r="F1" s="324"/>
      <c r="G1" s="324"/>
      <c r="H1" s="324"/>
      <c r="I1" s="323" t="s">
        <v>287</v>
      </c>
      <c r="J1" s="323"/>
      <c r="K1" s="323"/>
      <c r="L1" s="323"/>
      <c r="M1" s="323"/>
      <c r="N1" s="323"/>
      <c r="O1" s="323"/>
      <c r="P1" s="323"/>
      <c r="Q1" s="323"/>
      <c r="R1" s="323"/>
      <c r="S1" s="323"/>
      <c r="T1" s="46"/>
      <c r="U1" s="325" t="s">
        <v>288</v>
      </c>
      <c r="V1" s="325"/>
      <c r="W1" s="325"/>
      <c r="X1" s="325"/>
      <c r="Y1" s="325"/>
      <c r="Z1" s="325"/>
      <c r="AA1" s="325"/>
      <c r="AB1" s="325"/>
      <c r="AC1" s="325"/>
      <c r="AD1" s="326" t="s">
        <v>289</v>
      </c>
      <c r="AE1" s="326"/>
      <c r="AF1" s="326"/>
      <c r="AG1" s="326"/>
      <c r="AH1" s="326"/>
      <c r="AI1" s="326"/>
      <c r="AJ1" s="326"/>
      <c r="AK1" s="326"/>
      <c r="AL1" s="51"/>
      <c r="AM1" s="327" t="s">
        <v>290</v>
      </c>
      <c r="AN1" s="327"/>
      <c r="AO1" s="327"/>
      <c r="AP1" s="327"/>
      <c r="AQ1" s="327"/>
      <c r="AR1" s="327"/>
      <c r="AS1" s="327"/>
      <c r="AT1" s="327"/>
      <c r="AU1" s="52"/>
      <c r="AV1" s="319" t="s">
        <v>291</v>
      </c>
      <c r="AW1" s="319"/>
      <c r="AX1" s="319"/>
      <c r="AY1" s="319"/>
      <c r="AZ1" s="319"/>
      <c r="BA1" s="319"/>
      <c r="BB1" s="319"/>
      <c r="BC1" s="319"/>
      <c r="BD1" s="53"/>
      <c r="BE1" s="321" t="s">
        <v>61</v>
      </c>
      <c r="BF1" s="321"/>
      <c r="BG1" s="321"/>
      <c r="BH1" s="321"/>
      <c r="BI1" s="321"/>
    </row>
    <row r="2" spans="1:61" ht="39.950000000000003" customHeight="1" x14ac:dyDescent="0.25">
      <c r="A2" s="322" t="s">
        <v>292</v>
      </c>
      <c r="B2" s="322" t="s">
        <v>9</v>
      </c>
      <c r="C2" s="322" t="s">
        <v>11</v>
      </c>
      <c r="D2" s="322" t="s">
        <v>293</v>
      </c>
      <c r="E2" s="322" t="s">
        <v>294</v>
      </c>
      <c r="F2" s="322" t="s">
        <v>13</v>
      </c>
      <c r="G2" s="322" t="s">
        <v>15</v>
      </c>
      <c r="H2" s="322" t="s">
        <v>17</v>
      </c>
      <c r="I2" s="320" t="s">
        <v>62</v>
      </c>
      <c r="J2" s="323" t="s">
        <v>295</v>
      </c>
      <c r="K2" s="323"/>
      <c r="L2" s="323"/>
      <c r="M2" s="320" t="s">
        <v>63</v>
      </c>
      <c r="N2" s="320" t="s">
        <v>296</v>
      </c>
      <c r="O2" s="320" t="s">
        <v>297</v>
      </c>
      <c r="P2" s="320" t="s">
        <v>32</v>
      </c>
      <c r="Q2" s="320" t="s">
        <v>298</v>
      </c>
      <c r="R2" s="320" t="s">
        <v>299</v>
      </c>
      <c r="S2" s="320" t="s">
        <v>300</v>
      </c>
      <c r="T2" s="44"/>
      <c r="U2" s="329" t="s">
        <v>301</v>
      </c>
      <c r="V2" s="329" t="s">
        <v>302</v>
      </c>
      <c r="W2" s="329" t="s">
        <v>303</v>
      </c>
      <c r="X2" s="329" t="s">
        <v>304</v>
      </c>
      <c r="Y2" s="329" t="s">
        <v>305</v>
      </c>
      <c r="Z2" s="329" t="s">
        <v>306</v>
      </c>
      <c r="AA2" s="329" t="s">
        <v>307</v>
      </c>
      <c r="AB2" s="329" t="s">
        <v>308</v>
      </c>
      <c r="AC2" s="45"/>
      <c r="AD2" s="328" t="s">
        <v>309</v>
      </c>
      <c r="AE2" s="328" t="s">
        <v>403</v>
      </c>
      <c r="AF2" s="328" t="s">
        <v>311</v>
      </c>
      <c r="AG2" s="328" t="s">
        <v>312</v>
      </c>
      <c r="AH2" s="328" t="s">
        <v>313</v>
      </c>
      <c r="AI2" s="328" t="s">
        <v>314</v>
      </c>
      <c r="AJ2" s="328" t="s">
        <v>315</v>
      </c>
      <c r="AK2" s="328" t="s">
        <v>316</v>
      </c>
      <c r="AL2" s="43"/>
      <c r="AM2" s="330" t="s">
        <v>317</v>
      </c>
      <c r="AN2" s="330" t="s">
        <v>318</v>
      </c>
      <c r="AO2" s="330" t="s">
        <v>319</v>
      </c>
      <c r="AP2" s="330" t="s">
        <v>320</v>
      </c>
      <c r="AQ2" s="330" t="s">
        <v>321</v>
      </c>
      <c r="AR2" s="330" t="s">
        <v>322</v>
      </c>
      <c r="AS2" s="330" t="s">
        <v>323</v>
      </c>
      <c r="AT2" s="330" t="s">
        <v>324</v>
      </c>
      <c r="AU2" s="48"/>
      <c r="AV2" s="332" t="s">
        <v>317</v>
      </c>
      <c r="AW2" s="47"/>
      <c r="AX2" s="332" t="s">
        <v>318</v>
      </c>
      <c r="AY2" s="332" t="s">
        <v>319</v>
      </c>
      <c r="AZ2" s="332" t="s">
        <v>320</v>
      </c>
      <c r="BA2" s="332" t="s">
        <v>325</v>
      </c>
      <c r="BB2" s="332" t="s">
        <v>322</v>
      </c>
      <c r="BC2" s="332" t="s">
        <v>323</v>
      </c>
      <c r="BD2" s="332" t="s">
        <v>326</v>
      </c>
      <c r="BE2" s="331" t="s">
        <v>52</v>
      </c>
      <c r="BF2" s="331" t="s">
        <v>327</v>
      </c>
      <c r="BG2" s="331" t="s">
        <v>328</v>
      </c>
      <c r="BH2" s="331" t="s">
        <v>329</v>
      </c>
      <c r="BI2" s="333" t="s">
        <v>330</v>
      </c>
    </row>
    <row r="3" spans="1:61" ht="39.950000000000003" customHeight="1" x14ac:dyDescent="0.25">
      <c r="A3" s="322"/>
      <c r="B3" s="322"/>
      <c r="C3" s="322"/>
      <c r="D3" s="322"/>
      <c r="E3" s="322"/>
      <c r="F3" s="322"/>
      <c r="G3" s="322"/>
      <c r="H3" s="322"/>
      <c r="I3" s="320"/>
      <c r="J3" s="34" t="s">
        <v>331</v>
      </c>
      <c r="K3" s="44" t="s">
        <v>24</v>
      </c>
      <c r="L3" s="44" t="s">
        <v>26</v>
      </c>
      <c r="M3" s="320"/>
      <c r="N3" s="320"/>
      <c r="O3" s="320"/>
      <c r="P3" s="320"/>
      <c r="Q3" s="320"/>
      <c r="R3" s="320"/>
      <c r="S3" s="320"/>
      <c r="T3" s="44" t="s">
        <v>332</v>
      </c>
      <c r="U3" s="329"/>
      <c r="V3" s="329"/>
      <c r="W3" s="329"/>
      <c r="X3" s="329"/>
      <c r="Y3" s="329"/>
      <c r="Z3" s="329"/>
      <c r="AA3" s="329"/>
      <c r="AB3" s="329"/>
      <c r="AC3" s="45" t="s">
        <v>52</v>
      </c>
      <c r="AD3" s="328"/>
      <c r="AE3" s="328"/>
      <c r="AF3" s="328"/>
      <c r="AG3" s="328"/>
      <c r="AH3" s="328"/>
      <c r="AI3" s="328"/>
      <c r="AJ3" s="328"/>
      <c r="AK3" s="328"/>
      <c r="AL3" s="43" t="s">
        <v>52</v>
      </c>
      <c r="AM3" s="330"/>
      <c r="AN3" s="330"/>
      <c r="AO3" s="330"/>
      <c r="AP3" s="330"/>
      <c r="AQ3" s="330"/>
      <c r="AR3" s="330"/>
      <c r="AS3" s="330"/>
      <c r="AT3" s="330"/>
      <c r="AU3" s="48" t="s">
        <v>52</v>
      </c>
      <c r="AV3" s="332"/>
      <c r="AW3" s="47" t="s">
        <v>333</v>
      </c>
      <c r="AX3" s="332"/>
      <c r="AY3" s="332"/>
      <c r="AZ3" s="332"/>
      <c r="BA3" s="332"/>
      <c r="BB3" s="332"/>
      <c r="BC3" s="332"/>
      <c r="BD3" s="332"/>
      <c r="BE3" s="331"/>
      <c r="BF3" s="331"/>
      <c r="BG3" s="331"/>
      <c r="BH3" s="331"/>
      <c r="BI3" s="333"/>
    </row>
    <row r="4" spans="1:61" ht="39.950000000000003" customHeight="1" x14ac:dyDescent="0.25">
      <c r="A4" s="1" t="s">
        <v>334</v>
      </c>
      <c r="B4" s="1" t="s">
        <v>335</v>
      </c>
      <c r="C4" s="1" t="s">
        <v>336</v>
      </c>
      <c r="D4" s="1" t="s">
        <v>334</v>
      </c>
      <c r="E4" s="1" t="s">
        <v>337</v>
      </c>
      <c r="F4" s="1" t="s">
        <v>335</v>
      </c>
      <c r="G4" s="1"/>
      <c r="H4" s="1" t="s">
        <v>338</v>
      </c>
      <c r="I4" s="2" t="s">
        <v>339</v>
      </c>
      <c r="J4" s="35" t="s">
        <v>340</v>
      </c>
      <c r="K4" s="2"/>
      <c r="L4" s="2" t="s">
        <v>341</v>
      </c>
      <c r="M4" s="2" t="s">
        <v>335</v>
      </c>
      <c r="N4" s="2" t="s">
        <v>335</v>
      </c>
      <c r="O4" s="2" t="s">
        <v>342</v>
      </c>
      <c r="P4" s="2" t="s">
        <v>335</v>
      </c>
      <c r="Q4" s="2" t="s">
        <v>343</v>
      </c>
      <c r="R4" s="2" t="s">
        <v>334</v>
      </c>
      <c r="S4" s="2" t="s">
        <v>334</v>
      </c>
      <c r="T4" s="2" t="s">
        <v>334</v>
      </c>
      <c r="U4" s="26" t="s">
        <v>334</v>
      </c>
      <c r="V4" s="26" t="s">
        <v>344</v>
      </c>
      <c r="W4" s="26" t="s">
        <v>345</v>
      </c>
      <c r="X4" s="26" t="s">
        <v>346</v>
      </c>
      <c r="Y4" s="26" t="s">
        <v>346</v>
      </c>
      <c r="Z4" s="26" t="s">
        <v>342</v>
      </c>
      <c r="AA4" s="26" t="s">
        <v>347</v>
      </c>
      <c r="AB4" s="26" t="s">
        <v>335</v>
      </c>
      <c r="AC4" s="26" t="s">
        <v>348</v>
      </c>
      <c r="AD4" s="27" t="s">
        <v>334</v>
      </c>
      <c r="AE4" s="27"/>
      <c r="AF4" s="27" t="s">
        <v>404</v>
      </c>
      <c r="AG4" s="27" t="s">
        <v>346</v>
      </c>
      <c r="AH4" s="27" t="s">
        <v>346</v>
      </c>
      <c r="AI4" s="27" t="s">
        <v>342</v>
      </c>
      <c r="AJ4" s="27" t="s">
        <v>347</v>
      </c>
      <c r="AK4" s="27" t="s">
        <v>335</v>
      </c>
      <c r="AL4" s="27"/>
      <c r="AM4" s="28" t="s">
        <v>334</v>
      </c>
      <c r="AN4" s="28" t="s">
        <v>344</v>
      </c>
      <c r="AO4" s="28" t="s">
        <v>345</v>
      </c>
      <c r="AP4" s="28" t="s">
        <v>346</v>
      </c>
      <c r="AQ4" s="28" t="s">
        <v>346</v>
      </c>
      <c r="AR4" s="28" t="s">
        <v>342</v>
      </c>
      <c r="AS4" s="28" t="s">
        <v>347</v>
      </c>
      <c r="AT4" s="28" t="s">
        <v>335</v>
      </c>
      <c r="AU4" s="28"/>
      <c r="AV4" s="29" t="s">
        <v>334</v>
      </c>
      <c r="AW4" s="29"/>
      <c r="AX4" s="29" t="s">
        <v>344</v>
      </c>
      <c r="AY4" s="29" t="s">
        <v>345</v>
      </c>
      <c r="AZ4" s="29" t="s">
        <v>346</v>
      </c>
      <c r="BA4" s="29" t="s">
        <v>346</v>
      </c>
      <c r="BB4" s="29" t="s">
        <v>342</v>
      </c>
      <c r="BC4" s="29" t="s">
        <v>347</v>
      </c>
      <c r="BD4" s="29"/>
      <c r="BE4" s="50" t="s">
        <v>348</v>
      </c>
      <c r="BF4" s="50"/>
      <c r="BG4" s="50" t="s">
        <v>348</v>
      </c>
      <c r="BH4" s="50" t="s">
        <v>335</v>
      </c>
      <c r="BI4" s="333"/>
    </row>
    <row r="5" spans="1:61" ht="104.25" customHeight="1" x14ac:dyDescent="0.25">
      <c r="A5" s="58"/>
      <c r="B5" s="49" t="s">
        <v>349</v>
      </c>
      <c r="C5" s="356" t="s">
        <v>405</v>
      </c>
      <c r="D5" s="357">
        <v>44670</v>
      </c>
      <c r="E5" s="352" t="s">
        <v>406</v>
      </c>
      <c r="F5" s="360" t="s">
        <v>421</v>
      </c>
      <c r="G5" s="358">
        <v>143</v>
      </c>
      <c r="H5" s="361" t="s">
        <v>422</v>
      </c>
      <c r="I5" s="362" t="s">
        <v>423</v>
      </c>
      <c r="J5" s="121" t="s">
        <v>424</v>
      </c>
      <c r="K5" s="106" t="s">
        <v>425</v>
      </c>
      <c r="L5" s="119">
        <v>1</v>
      </c>
      <c r="M5" s="119" t="s">
        <v>84</v>
      </c>
      <c r="N5" s="106" t="s">
        <v>426</v>
      </c>
      <c r="O5" s="106" t="s">
        <v>427</v>
      </c>
      <c r="P5" s="31">
        <v>1</v>
      </c>
      <c r="Q5" s="120"/>
      <c r="R5" s="108">
        <v>44682</v>
      </c>
      <c r="S5" s="141">
        <v>44742</v>
      </c>
      <c r="T5" s="122"/>
      <c r="U5" s="108"/>
      <c r="V5" s="109"/>
      <c r="W5" s="40"/>
      <c r="X5" s="100"/>
      <c r="Y5" s="110"/>
      <c r="Z5" s="40"/>
      <c r="AA5" s="111"/>
      <c r="AB5" s="42"/>
      <c r="AC5" s="112"/>
      <c r="AD5" s="113">
        <v>44742</v>
      </c>
      <c r="AE5" s="114" t="s">
        <v>428</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349</v>
      </c>
      <c r="C6" s="356"/>
      <c r="D6" s="357"/>
      <c r="E6" s="352"/>
      <c r="F6" s="360"/>
      <c r="G6" s="359"/>
      <c r="H6" s="361"/>
      <c r="I6" s="362"/>
      <c r="J6" s="121" t="s">
        <v>429</v>
      </c>
      <c r="K6" s="106" t="s">
        <v>430</v>
      </c>
      <c r="L6" s="119">
        <v>1</v>
      </c>
      <c r="M6" s="106" t="s">
        <v>176</v>
      </c>
      <c r="N6" s="106" t="s">
        <v>426</v>
      </c>
      <c r="O6" s="106" t="s">
        <v>427</v>
      </c>
      <c r="P6" s="31">
        <v>1</v>
      </c>
      <c r="Q6" s="120"/>
      <c r="R6" s="108">
        <v>44682</v>
      </c>
      <c r="S6" s="141">
        <v>44711</v>
      </c>
      <c r="T6" s="122"/>
      <c r="U6" s="41"/>
      <c r="V6" s="116"/>
      <c r="W6" s="37"/>
      <c r="X6" s="100"/>
      <c r="Y6" s="110"/>
      <c r="Z6" s="40"/>
      <c r="AA6" s="102"/>
      <c r="AB6" s="42"/>
      <c r="AC6" s="112"/>
      <c r="AD6" s="113">
        <v>44742</v>
      </c>
      <c r="AE6" s="114" t="s">
        <v>431</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432</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filterColumn colId="13">
      <filters>
        <filter val="Unidad de Loterias"/>
      </filters>
    </filterColumn>
  </autoFilter>
  <mergeCells count="68">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AD2:AD3"/>
    <mergeCell ref="AE2:AE3"/>
    <mergeCell ref="C5:C6"/>
    <mergeCell ref="D5:D6"/>
    <mergeCell ref="E5:E6"/>
    <mergeCell ref="G5:G6"/>
    <mergeCell ref="G2:G3"/>
    <mergeCell ref="F5:F6"/>
    <mergeCell ref="H5:H6"/>
    <mergeCell ref="I5:I6"/>
    <mergeCell ref="BB2:BB3"/>
    <mergeCell ref="BC2:BC3"/>
    <mergeCell ref="BD2:BD3"/>
    <mergeCell ref="BE2:BE3"/>
    <mergeCell ref="BF2:BF3"/>
    <mergeCell ref="AJ2:AJ3"/>
    <mergeCell ref="AK2:AK3"/>
    <mergeCell ref="AG2:AG3"/>
    <mergeCell ref="AH2:AH3"/>
    <mergeCell ref="AI2:AI3"/>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s>
  <conditionalFormatting sqref="Z5:Z6">
    <cfRule type="containsText" dxfId="34" priority="54" stopIfTrue="1" operator="containsText" text="EN TERMINO">
      <formula>NOT(ISERROR(SEARCH("EN TERMINO",Z5)))</formula>
    </cfRule>
    <cfRule type="containsText" priority="55" operator="containsText" text="AMARILLO">
      <formula>NOT(ISERROR(SEARCH("AMARILLO",Z5)))</formula>
    </cfRule>
    <cfRule type="containsText" dxfId="33" priority="56" stopIfTrue="1" operator="containsText" text="ALERTA">
      <formula>NOT(ISERROR(SEARCH("ALERTA",Z5)))</formula>
    </cfRule>
    <cfRule type="containsText" dxfId="32" priority="57" stopIfTrue="1" operator="containsText" text="OK">
      <formula>NOT(ISERROR(SEARCH("OK",Z5)))</formula>
    </cfRule>
  </conditionalFormatting>
  <conditionalFormatting sqref="AC5:AC6">
    <cfRule type="containsText" dxfId="31" priority="58" stopIfTrue="1" operator="containsText" text="CUMPLIDA">
      <formula>NOT(ISERROR(SEARCH("CUMPLIDA",AC5)))</formula>
    </cfRule>
    <cfRule type="containsText" dxfId="30" priority="59" stopIfTrue="1" operator="containsText" text="PENDIENTE">
      <formula>NOT(ISERROR(SEARCH("PENDIENTE",AC5)))</formula>
    </cfRule>
    <cfRule type="containsText" dxfId="29" priority="60" stopIfTrue="1" operator="containsText" text="INCUMPLIDA">
      <formula>NOT(ISERROR(SEARCH("INCUMPLIDA",AC5)))</formula>
    </cfRule>
  </conditionalFormatting>
  <conditionalFormatting sqref="AI5:AI6">
    <cfRule type="containsText" dxfId="28" priority="5" stopIfTrue="1" operator="containsText" text="EN TERMINO">
      <formula>NOT(ISERROR(SEARCH("EN TERMINO",AI5)))</formula>
    </cfRule>
    <cfRule type="containsText" priority="6" operator="containsText" text="AMARILLO">
      <formula>NOT(ISERROR(SEARCH("AMARILLO",AI5)))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1" operator="containsText" text="ATENCIÓN">
      <formula>NOT(ISERROR(SEARCH("ATENCIÓN",AL5)))</formula>
    </cfRule>
    <cfRule type="containsText" dxfId="24" priority="2" stopIfTrue="1" operator="containsText" text="PENDIENTE">
      <formula>NOT(ISERROR(SEARCH("PENDIENTE",AL5)))</formula>
    </cfRule>
    <cfRule type="containsText" dxfId="23" priority="3" stopIfTrue="1" operator="containsText" text="INCUMPLIDA">
      <formula>NOT(ISERROR(SEARCH("INCUMPLIDA",AL5)))</formula>
    </cfRule>
    <cfRule type="containsText" dxfId="22" priority="4" stopIfTrue="1" operator="containsText" text="CUMPLIDA">
      <formula>NOT(ISERROR(SEARCH("CUMPLIDA",AL5)))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dxfId="18" priority="22" stopIfTrue="1" operator="containsText" text="EN TERMINO">
      <formula>NOT(ISERROR(SEARCH("EN TERMINO",AR5)))</formula>
    </cfRule>
    <cfRule type="containsText" priority="23" operator="containsText" text="AMARILLO">
      <formula>NOT(ISERROR(SEARCH("AMARILLO",AR5)))</formula>
    </cfRule>
    <cfRule type="containsText" dxfId="17" priority="24" stopIfTrue="1" operator="containsText" text="ALERTA">
      <formula>NOT(ISERROR(SEARCH("ALERTA",AR5)))</formula>
    </cfRule>
    <cfRule type="containsText" dxfId="16" priority="25" stopIfTrue="1" operator="containsText" text="OK">
      <formula>NOT(ISERROR(SEARCH("OK",AR5)))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7" stopIfTrue="1" operator="containsText" text="PENDIENTE">
      <formula>NOT(ISERROR(SEARCH("PENDIENTE",AU5)))</formula>
    </cfRule>
    <cfRule type="containsText" dxfId="13" priority="28" stopIfTrue="1" operator="containsText" text="INCUMPLIDA">
      <formula>NOT(ISERROR(SEARCH("INCUMPLIDA",AU5)))</formula>
    </cfRule>
  </conditionalFormatting>
  <conditionalFormatting sqref="AV5 BG5:BG6">
    <cfRule type="containsText" dxfId="12" priority="19" operator="containsText" text="cerrada">
      <formula>NOT(ISERROR(SEARCH("cerrada",AV5)))</formula>
    </cfRule>
    <cfRule type="containsText" dxfId="11" priority="20" operator="containsText" text="cerrado">
      <formula>NOT(ISERROR(SEARCH("cerrado",AV5)))</formula>
    </cfRule>
    <cfRule type="containsText" dxfId="10"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6" stopIfTrue="1" operator="containsText" text="CUMPLIDA">
      <formula>NOT(ISERROR(SEARCH("CUMPLIDA",BE5)))</formula>
    </cfRule>
    <cfRule type="containsText" dxfId="3" priority="17" stopIfTrue="1" operator="containsText" text="INCUMPLIDA">
      <formula>NOT(ISERROR(SEARCH("INCUMPLIDA",BE5)))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0" stopIfTrue="1" operator="containsText" text="PENDIENTE">
      <formula>NOT(ISERROR(SEARCH("PENDIENTE",BE6)))</formula>
    </cfRule>
    <cfRule type="containsText" dxfId="0" priority="51" stopIfTrue="1" operator="containsText" text="INCUMPLIDA">
      <formula>NOT(ISERROR(SEARCH("INCUMPLIDA",BE6)))</formula>
    </cfRule>
  </conditionalFormatting>
  <dataValidations count="1">
    <dataValidation type="list" allowBlank="1" showInputMessage="1" showErrorMessage="1" sqref="M6">
      <formula1>"Correctiva, Preventiva, Acción de mejora"</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c659d0a-4ddf-4b6d-8adb-7e386e7c381a">
      <Terms xmlns="http://schemas.microsoft.com/office/infopath/2007/PartnerControls"/>
    </lcf76f155ced4ddcb4097134ff3c332f>
    <TaxCatchAll xmlns="8953493b-b532-4682-bbff-88a69b81f6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BCBF5C571A14B4FA085071ACD1384B8" ma:contentTypeVersion="13" ma:contentTypeDescription="Crear nuevo documento." ma:contentTypeScope="" ma:versionID="6d39fe2373e76171a25339b267a9bf31">
  <xsd:schema xmlns:xsd="http://www.w3.org/2001/XMLSchema" xmlns:xs="http://www.w3.org/2001/XMLSchema" xmlns:p="http://schemas.microsoft.com/office/2006/metadata/properties" xmlns:ns2="3c659d0a-4ddf-4b6d-8adb-7e386e7c381a" xmlns:ns3="8953493b-b532-4682-bbff-88a69b81f604" targetNamespace="http://schemas.microsoft.com/office/2006/metadata/properties" ma:root="true" ma:fieldsID="a9919817221051a421d04bd3290a9ca7" ns2:_="" ns3:_="">
    <xsd:import namespace="3c659d0a-4ddf-4b6d-8adb-7e386e7c381a"/>
    <xsd:import namespace="8953493b-b532-4682-bbff-88a69b81f60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659d0a-4ddf-4b6d-8adb-7e386e7c38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3493b-b532-4682-bbff-88a69b81f604"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2773b70a-90a3-4fb3-9ab6-2b945f12ff6d}" ma:internalName="TaxCatchAll" ma:showField="CatchAllData" ma:web="8953493b-b532-4682-bbff-88a69b81f6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BA2AC1-A7CE-4C0D-84D1-9F2EFB9E9FAF}">
  <ds:schemaRefs>
    <ds:schemaRef ds:uri="http://schemas.microsoft.com/office/2006/metadata/properties"/>
    <ds:schemaRef ds:uri="http://schemas.microsoft.com/office/infopath/2007/PartnerControls"/>
    <ds:schemaRef ds:uri="3c659d0a-4ddf-4b6d-8adb-7e386e7c381a"/>
    <ds:schemaRef ds:uri="8953493b-b532-4682-bbff-88a69b81f604"/>
  </ds:schemaRefs>
</ds:datastoreItem>
</file>

<file path=customXml/itemProps2.xml><?xml version="1.0" encoding="utf-8"?>
<ds:datastoreItem xmlns:ds="http://schemas.openxmlformats.org/officeDocument/2006/customXml" ds:itemID="{48C6ED1C-2839-404A-880F-256173FE9FC2}">
  <ds:schemaRefs>
    <ds:schemaRef ds:uri="http://schemas.microsoft.com/sharepoint/v3/contenttype/forms"/>
  </ds:schemaRefs>
</ds:datastoreItem>
</file>

<file path=customXml/itemProps3.xml><?xml version="1.0" encoding="utf-8"?>
<ds:datastoreItem xmlns:ds="http://schemas.openxmlformats.org/officeDocument/2006/customXml" ds:itemID="{E9576C13-D0D7-477F-B191-B1DF055235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659d0a-4ddf-4b6d-8adb-7e386e7c381a"/>
    <ds:schemaRef ds:uri="8953493b-b532-4682-bbff-88a69b81f6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Seguimiento</vt:lpstr>
      <vt:lpstr>Resultados seguimiento</vt:lpstr>
      <vt:lpstr>Resultado S</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2024-05-07T16:07:36Z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0x0101002BCBF5C571A14B4FA085071ACD1384B8</vt:lpwstr>
  </property>
  <property fmtid="{D5CDD505-2E9C-101B-9397-08002B2CF9AE}" pid="3" name="MediaServiceImageTags">
    <vt:lpwstr/>
  </property>
</Properties>
</file>