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1. SHARE POINT\ARCHIVOS 2023\4. Enfoque hacia la prevención\Seguimiento Planes de mejora\3. Archivo Distrital\II Trimestre\Reporte\"/>
    </mc:Choice>
  </mc:AlternateContent>
  <xr:revisionPtr revIDLastSave="0" documentId="13_ncr:1_{DA57DF70-C212-4D04-A738-C41006576039}" xr6:coauthVersionLast="47" xr6:coauthVersionMax="47" xr10:uidLastSave="{00000000-0000-0000-0000-000000000000}"/>
  <bookViews>
    <workbookView xWindow="-120" yWindow="-120" windowWidth="20730" windowHeight="11040" tabRatio="437" activeTab="2" xr2:uid="{00000000-000D-0000-FFFF-FFFF00000000}"/>
  </bookViews>
  <sheets>
    <sheet name="Instructivo" sheetId="30" r:id="rId1"/>
    <sheet name="Seguimiento" sheetId="28" r:id="rId2"/>
    <sheet name="Resultados seguimiento" sheetId="27" r:id="rId3"/>
    <sheet name="Resultado S" sheetId="29" state="hidden"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 i="27" l="1"/>
  <c r="K10" i="27"/>
  <c r="J10" i="27"/>
  <c r="I10" i="27"/>
  <c r="H10" i="27"/>
  <c r="H9" i="27"/>
  <c r="J9" i="27"/>
  <c r="L9" i="27" l="1"/>
  <c r="K9" i="27"/>
  <c r="I9" i="27"/>
  <c r="G9" i="27"/>
  <c r="F9" i="27"/>
  <c r="E9" i="27"/>
  <c r="F10" i="27" l="1"/>
  <c r="F10" i="29" l="1"/>
  <c r="J10" i="29"/>
  <c r="I10" i="29"/>
  <c r="H10" i="29"/>
  <c r="G10" i="29"/>
  <c r="E10" i="29"/>
  <c r="D10" i="29"/>
  <c r="G11" i="29" l="1"/>
  <c r="I11" i="29"/>
  <c r="J11" i="29"/>
  <c r="E11" i="29"/>
  <c r="H11" i="29"/>
  <c r="S15" i="28"/>
  <c r="Y15" i="28" s="1"/>
  <c r="S16" i="28"/>
  <c r="T16" i="28" s="1"/>
  <c r="S17" i="28"/>
  <c r="T17" i="28" s="1"/>
  <c r="S19" i="28"/>
  <c r="T19" i="28" s="1"/>
  <c r="S20" i="28"/>
  <c r="Y20" i="28" s="1"/>
  <c r="S21" i="28"/>
  <c r="T21" i="28"/>
  <c r="S22" i="28"/>
  <c r="Y22" i="28" s="1"/>
  <c r="S23" i="28"/>
  <c r="T23" i="28" s="1"/>
  <c r="S24" i="28"/>
  <c r="T24" i="28" s="1"/>
  <c r="S25" i="28"/>
  <c r="T25" i="28" s="1"/>
  <c r="S26" i="28"/>
  <c r="T26" i="28" s="1"/>
  <c r="S27" i="28"/>
  <c r="T27" i="28" s="1"/>
  <c r="Y19" i="28"/>
  <c r="Y23" i="28"/>
  <c r="T15" i="28" l="1"/>
  <c r="T20" i="28"/>
  <c r="U17" i="28"/>
  <c r="X17" i="28"/>
  <c r="U27" i="28"/>
  <c r="X27" i="28"/>
  <c r="U26" i="28"/>
  <c r="X26" i="28"/>
  <c r="U25" i="28"/>
  <c r="X25" i="28"/>
  <c r="U24" i="28"/>
  <c r="X24" i="28"/>
  <c r="U23" i="28"/>
  <c r="X23" i="28"/>
  <c r="U21" i="28"/>
  <c r="X21" i="28"/>
  <c r="U19" i="28"/>
  <c r="X19" i="28"/>
  <c r="U16" i="28"/>
  <c r="X16" i="28"/>
  <c r="U4" i="28"/>
  <c r="X4" i="28"/>
  <c r="T22" i="28"/>
  <c r="Y16" i="28"/>
  <c r="Y27" i="28"/>
  <c r="Y24" i="28"/>
  <c r="Y26" i="28"/>
  <c r="Y25" i="28"/>
  <c r="Y21" i="28"/>
  <c r="S5" i="28"/>
  <c r="T5" i="28" s="1"/>
  <c r="X5" i="28" s="1"/>
  <c r="S7" i="28"/>
  <c r="S8" i="28"/>
  <c r="T8" i="28" s="1"/>
  <c r="S9" i="28"/>
  <c r="S10" i="28"/>
  <c r="S13" i="28"/>
  <c r="S14" i="28"/>
  <c r="T14" i="28" s="1"/>
  <c r="X20" i="28" l="1"/>
  <c r="U20" i="28"/>
  <c r="X15" i="28"/>
  <c r="U15" i="28"/>
  <c r="X14" i="28"/>
  <c r="U14" i="28"/>
  <c r="U8" i="28"/>
  <c r="X8" i="28"/>
  <c r="U22" i="28"/>
  <c r="X22" i="28"/>
  <c r="Y7" i="28"/>
  <c r="T7" i="28"/>
  <c r="Y5" i="28"/>
  <c r="U5" i="28"/>
  <c r="T10" i="28"/>
  <c r="T9" i="28"/>
  <c r="Y14" i="28"/>
  <c r="T13" i="28"/>
  <c r="Y6" i="28"/>
  <c r="Y8" i="28"/>
  <c r="Y10" i="28"/>
  <c r="Y9" i="28"/>
  <c r="Y4" i="28"/>
  <c r="X10" i="28" l="1"/>
  <c r="U10" i="28"/>
  <c r="U9" i="28"/>
  <c r="X9" i="28"/>
  <c r="U6" i="28"/>
  <c r="X6" i="28"/>
  <c r="U7" i="28"/>
  <c r="X7" i="28"/>
  <c r="AG6" i="22"/>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tc={668DC2A9-0864-40E6-A034-1EF188246776}</author>
    <author>tc={116293F6-A564-4444-BFEC-F79AAD0AE0E7}</author>
    <author>tc={40711022-3CE2-47F9-8735-ABD047636C3F}</author>
    <author>Manuela Hernandez</author>
    <author>Sandra Patricia Henao Reyes</author>
  </authors>
  <commentList>
    <comment ref="O4"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O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O6"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aprobó segunda prórroga mediante memorando n°3-2023-1058 del 28706/2023.</t>
      </text>
    </comment>
    <comment ref="H7" authorId="3" shapeId="0" xr:uid="{00000000-0006-0000-0100-00000400000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I11" authorId="3" shapeId="0" xr:uid="{00000000-0006-0000-0100-000005000000}">
      <text>
        <r>
          <rPr>
            <b/>
            <sz val="9"/>
            <color indexed="81"/>
            <rFont val="Tahoma"/>
            <family val="2"/>
          </rPr>
          <t>Manuela Hernandez:</t>
        </r>
        <r>
          <rPr>
            <sz val="9"/>
            <color indexed="81"/>
            <rFont val="Tahoma"/>
            <family val="2"/>
          </rPr>
          <t xml:space="preserve">
Depende de la Contratación del Historiador</t>
        </r>
      </text>
    </comment>
    <comment ref="J11" authorId="3" shapeId="0" xr:uid="{00000000-0006-0000-0100-000006000000}">
      <text>
        <r>
          <rPr>
            <b/>
            <sz val="9"/>
            <color indexed="81"/>
            <rFont val="Tahoma"/>
            <family val="2"/>
          </rPr>
          <t>Manuela Hernandez:</t>
        </r>
        <r>
          <rPr>
            <sz val="9"/>
            <color indexed="81"/>
            <rFont val="Tahoma"/>
            <family val="2"/>
          </rPr>
          <t xml:space="preserve">
Depende de las series misionales - Apuestas y Loterías</t>
        </r>
      </text>
    </comment>
    <comment ref="N11" authorId="4" shapeId="0" xr:uid="{00000000-0006-0000-0100-000007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1" authorId="4" shapeId="0" xr:uid="{00000000-0006-0000-0100-000008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I12" authorId="3" shapeId="0" xr:uid="{00000000-0006-0000-0100-000009000000}">
      <text>
        <r>
          <rPr>
            <b/>
            <sz val="9"/>
            <color indexed="81"/>
            <rFont val="Tahoma"/>
            <family val="2"/>
          </rPr>
          <t>Manuela Hernandez:</t>
        </r>
        <r>
          <rPr>
            <sz val="9"/>
            <color indexed="81"/>
            <rFont val="Tahoma"/>
            <family val="2"/>
          </rPr>
          <t xml:space="preserve">
Depende de la Contrtación del Historiador</t>
        </r>
      </text>
    </comment>
    <comment ref="N12" authorId="4" shapeId="0" xr:uid="{00000000-0006-0000-0100-00000A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2" authorId="4" shapeId="0" xr:uid="{00000000-0006-0000-0100-00000B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N13" authorId="4" shapeId="0" xr:uid="{00000000-0006-0000-0100-00000C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3" authorId="3" shapeId="0" xr:uid="{00000000-0006-0000-0100-00000D000000}">
      <text>
        <r>
          <rPr>
            <b/>
            <sz val="9"/>
            <color indexed="81"/>
            <rFont val="Tahoma"/>
            <family val="2"/>
          </rPr>
          <t>Manuela Hernandez:</t>
        </r>
        <r>
          <rPr>
            <sz val="9"/>
            <color indexed="81"/>
            <rFont val="Tahoma"/>
            <family val="2"/>
          </rPr>
          <t xml:space="preserve">
Se aprobó prorroga mediante memorando n°3-2023-807 del 16/05/2023.</t>
        </r>
      </text>
    </comment>
    <comment ref="N14" authorId="4" shapeId="0" xr:uid="{00000000-0006-0000-0100-00000E000000}">
      <text>
        <r>
          <rPr>
            <b/>
            <sz val="9"/>
            <color indexed="81"/>
            <rFont val="Tahoma"/>
            <family val="2"/>
          </rPr>
          <t>Sandra Patricia Henao Reyes:</t>
        </r>
        <r>
          <rPr>
            <sz val="9"/>
            <color indexed="81"/>
            <rFont val="Tahoma"/>
            <family val="2"/>
          </rPr>
          <t xml:space="preserve">
Depende de la contratación de la Historiadora y se le incluye en el ontrato, adicinonalmente, estas fichas para las TRD.</t>
        </r>
      </text>
    </comment>
    <comment ref="O14" authorId="3" shapeId="0" xr:uid="{00000000-0006-0000-0100-00000F000000}">
      <text>
        <r>
          <rPr>
            <b/>
            <sz val="9"/>
            <color indexed="81"/>
            <rFont val="Tahoma"/>
            <family val="2"/>
          </rPr>
          <t>Manuela Hernandez:</t>
        </r>
        <r>
          <rPr>
            <sz val="9"/>
            <color indexed="81"/>
            <rFont val="Tahoma"/>
            <family val="2"/>
          </rPr>
          <t xml:space="preserve">
Se aprobó prorroga mediante memorando n°3-2023-807 del 16/05/2023.</t>
        </r>
      </text>
    </comment>
    <comment ref="H15" authorId="3" shapeId="0" xr:uid="{00000000-0006-0000-0100-000010000000}">
      <text>
        <r>
          <rPr>
            <b/>
            <sz val="9"/>
            <color indexed="81"/>
            <rFont val="Tahoma"/>
            <family val="2"/>
          </rPr>
          <t>Manuela Hernandez:</t>
        </r>
        <r>
          <rPr>
            <sz val="9"/>
            <color indexed="81"/>
            <rFont val="Tahoma"/>
            <family val="2"/>
          </rPr>
          <t xml:space="preserve">
Actividades a realizar una vez se convaliden las tablas por el archivo distrital</t>
        </r>
      </text>
    </comment>
  </commentList>
</comments>
</file>

<file path=xl/sharedStrings.xml><?xml version="1.0" encoding="utf-8"?>
<sst xmlns="http://schemas.openxmlformats.org/spreadsheetml/2006/main" count="931" uniqueCount="354">
  <si>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</si>
  <si>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</si>
  <si>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</si>
  <si>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</si>
  <si>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</si>
  <si>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</si>
  <si>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</si>
  <si>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</si>
  <si>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</si>
  <si>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</si>
  <si>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</si>
  <si>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</si>
  <si>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</si>
  <si>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</si>
  <si>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</si>
  <si>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</si>
  <si>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</si>
  <si>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</si>
  <si>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</si>
  <si>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</si>
  <si>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</si>
  <si>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</si>
  <si>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</si>
  <si>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</si>
  <si>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</si>
  <si>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</si>
  <si>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</si>
  <si>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</si>
  <si>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</si>
  <si>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</si>
  <si>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</si>
  <si>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</si>
  <si>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</si>
  <si>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</si>
  <si>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</si>
  <si>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</si>
  <si>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</si>
  <si>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</si>
  <si>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</si>
  <si>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</si>
  <si>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</si>
  <si>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</si>
  <si>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</si>
  <si>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</si>
  <si>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</si>
  <si>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</si>
  <si>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</si>
  <si>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</si>
  <si>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</si>
  <si>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</si>
  <si>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</si>
  <si>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</si>
  <si>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</si>
  <si>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</si>
  <si>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</si>
  <si>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</si>
  <si>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</si>
  <si>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</si>
  <si>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</si>
  <si>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</si>
  <si>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</si>
  <si>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</si>
  <si>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</si>
  <si>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</si>
  <si>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</si>
  <si>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</si>
  <si>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Seguimiento II Trimestre</t>
  </si>
  <si>
    <t>2.Fecha seguimiento</t>
  </si>
  <si>
    <t>2.Detalle del avance de la acción de mejora</t>
  </si>
  <si>
    <t>2.Actividades realizadas  a la fecha</t>
  </si>
  <si>
    <t>2.Resultado del indicador</t>
  </si>
  <si>
    <t>2. 50% avance en ejecución de la meta</t>
  </si>
  <si>
    <t>2.Alerta</t>
  </si>
  <si>
    <t>2.Analisis - Seguimiento OCI</t>
  </si>
  <si>
    <t>2.Auditor que realizó el seguimiento</t>
  </si>
  <si>
    <t>Origen Externo</t>
  </si>
  <si>
    <t>INFORME VISITA DIRECCIÓN DISTRITAL DE ARCHIVO 2019</t>
  </si>
  <si>
    <t>GESTIÓN DOCUMENTAL</t>
  </si>
  <si>
    <t xml:space="preserve">No cuenta con Tablas de Valoracion Documental TVD convalidadas por el ente competente </t>
  </si>
  <si>
    <t>Aún no se ha terminado el levantamiento del inventario único documental del fondo documental acumulado para todos los periodos históricos</t>
  </si>
  <si>
    <t>4. Elaboración de las Tablas de Valoración Documental</t>
  </si>
  <si>
    <t>Tablas de Valoración por cada uno de los 7 periodos</t>
  </si>
  <si>
    <t>Correctiva</t>
  </si>
  <si>
    <t>Unidad de Bienes y Servicios</t>
  </si>
  <si>
    <t>Se avannza en la elaboraciòn de las Tablas de Valorciòn Documental del segundo periodo.</t>
  </si>
  <si>
    <t>Sigue abierto el hallazgo, teniendo en cuenta que: 
1) La acción a implementar se encuentra en término y las evidencias aportadas son del segundo periodo.
2) La acción a implementar se refiere a la elaboración de las tablas de valoración documental y la unidad de medida se refiere a siete (7) periodos, los cuales al cierre del segundo trimestre de 2023 se aportan avances y evidencias del segundo periodo.</t>
  </si>
  <si>
    <t>Islena Pineda Rodríguez</t>
  </si>
  <si>
    <t>Pendiente de Cierre</t>
  </si>
  <si>
    <t>5. Elaboración de la memoria descriptiva según requerimientos Acuerdo 04 de 2019 del AGN</t>
  </si>
  <si>
    <t>Memoria descriptiva</t>
  </si>
  <si>
    <t xml:space="preserve">Se avanza en la elaboraciòn de la Memoria Descriptiva para las Tablas de Valoraciòn Documental </t>
  </si>
  <si>
    <t xml:space="preserve">Sigue abierto el hallazgo, teniendo en cuenta que:
- La acción a implementar se encuentra en término y aunque de esta acción a implementar la evidencia que se  presenta es un documento sobre la memoria descriptiva, se trata de un proyecto, donde se evidencian los avances en su construcción, si se tiene encuenta que este documento también va en evolución a la par con la elaboración de las tabalas de valoriación documental. 
</t>
  </si>
  <si>
    <t xml:space="preserve">6. Presentar las TVD al  Comité Institucional de gestión y Desempeño
</t>
  </si>
  <si>
    <t>Acta de aprobación del Comité Institucional de Gestión y Desempeño</t>
  </si>
  <si>
    <t>Pendiente hasta tanto no se culmine la elaboraciòn de los instrumentos archivísticos</t>
  </si>
  <si>
    <t xml:space="preserve">No se ha intervenido el Fondo Documental Acumulado de acuerdo a las Tablas de valoracion  Documental </t>
  </si>
  <si>
    <t>No se cuenta con el instrumento Archivistico convalidado para proceder a la intervencion del Fondo documental Acumulado.</t>
  </si>
  <si>
    <t>1. Aplicación de los procesos archivísticos (Clasificación, Ordenación y Descripción)
2. Foliación 
3. Conformación de expedientes según series y subseries documentales -TVD
4. Ubicación en la estantería por periodos históricos y según organigrama
5. Aplicación TVD en su disposición final (Transferencias documentales secundarias y eliminación documental de acuerdo con los tiempos de retención)</t>
  </si>
  <si>
    <t>Aplicación de las Tablas de Valoración Documental</t>
  </si>
  <si>
    <t>Sigue abierto el hallazgo, teniendo en cuenta que:
- La acción se encuentra en término para su implementación y aunque de esta acción a implementar no se aportaron evidencias, se debe tener presente que para la construcción del fondo documental se requiere de la existencia de las TVD, aprobadas por la instancia respectiva, las cuales se encuentran en proceso de avances en su elaboración.</t>
  </si>
  <si>
    <t xml:space="preserve">La entidad no ha realizado transferencias secundarias  a la direccion Distrital de Archivos  de Bogota. </t>
  </si>
  <si>
    <t>No se cuenta con el instrumento Archivistico convalidado para reaizazr transferencias documentales secundarias</t>
  </si>
  <si>
    <t xml:space="preserve">Aplicación de las Tablas de Valoración Documental convalidadas por la Dirección Archivo de Bogotá: 
1. Revisión de las series y subseries documentales de acuerdo con la disposición final, según TVD.
2. Separar los expedientes y elaborar inventario de las series a transfererir.
3. Realizar a descripción documental de acuerdo con la norma ISAD-G sobre descripción archivística.
4. Enviar a la Dirección Distrital de Archivo de Bogotá la documentación a transferir.
Personas: Archivista y tecnologos contratados para realizar as actividades correspondientes.
</t>
  </si>
  <si>
    <t>Tablas de Valoración Documental aplicadas</t>
  </si>
  <si>
    <t>Sigue abierto el hallazgo, teniendo en cuenta que:  
- La acción a implementar se encuentra en término y aunque de esta acción a implementar no se aportaron evidencias, se debe tener presente que para la transferencias documentales secundarias, se requiere de la existencia de las TVD convalidadas por la instancia competente, las cuales se encuentran en proceso de avances en su elaboración.</t>
  </si>
  <si>
    <t>La entidad no ha publicado en la pagina web la informacion de las transferencias secundarias realizadas a la direccion distrital de archivo de bogota, en cumplimiento con el decreto 1515  Articulo 16, compilado en el decreto 1080 de 2015 Articulos 2.8.10.14</t>
  </si>
  <si>
    <t>Aplicación de las Tablas de Valoración Documental convalidadas por la Dirección Archivo de Bogotá:
1. Publicación en la página web de la entidad la información, una vez se hayan realizado las transferencias secundarias al Arhivo de Bogotá.</t>
  </si>
  <si>
    <t>Aplicación de las Tablas de Valoración Documental aplicadas</t>
  </si>
  <si>
    <t>Sigue abierto el hallazgo, teniendo en cuenta que:
- La acción aimplementar se encuentra en término y aunque de esta acción a implementar no se aportaron evidencias, se debe tener presente que para la publicación en la página web la informacion de las transferencias secundarias realizadas a la direccion distrital de archivo de bogota,  
se requiere de la existencia de las TVD convalidadas por la instancia competente, las cuales se encuentran en proceso de avances en su elaboración.</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</si>
  <si>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</si>
  <si>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</si>
  <si>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</si>
  <si>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1. Incorporar en la planta de personal de la Lotería de Bogotá, el archivista para el manejo de los procesos de gestión documental, de acuerdo con la normatividad vigente.
2. Nombrar el profesional con el perfil y competencias descritos en el Manual de Funciones.</t>
  </si>
  <si>
    <t>Resolución de nombramiento profesional en Archivística</t>
  </si>
  <si>
    <t>Sigue abierto el hallazgo, teniendo en cuenta que:
- La acción a implementar se encuentra en término y aunque de esta acción a implementar no se aportaron evidencias,  en la actualidad existe una persona contratada con el perfil requerido para la labor documental y archivística que requeiere la empresa. Así mismo, como la acción de mejora es la incorporación en la planta de personal de una persona con el perfil requerido, se debe dar cumplimiento a esta acción ya que su implementación vence en agosto de 2023.</t>
  </si>
  <si>
    <t>INFORME VISITA DIRECCIÓN DISTRITAL DE ARCHIVO 2021</t>
  </si>
  <si>
    <t>Actualización de las Tablas de Retención Documental</t>
  </si>
  <si>
    <t>La TRD no fueron actualizadas una vez se expidió el acuerdo 005 de 2015 por la cual se modifican las funciones de algunas dependencias, de conformidad con la normatividad vigente.</t>
  </si>
  <si>
    <t>6. Elaboración de las Fichas de Valoración Documental de las series misionales</t>
  </si>
  <si>
    <t>Fichas de Valoración Documental TRD</t>
  </si>
  <si>
    <t xml:space="preserve">Se concluyó la elaboración de las fichas de valoración documental de las series misionales para las Tablas de Retención Documental, asì mismo, fueron presentadas ante el Comitè Institucinal de Gestiòn y Desempeño para su aprobación. A continuación se describen las fichas elaboradas como resultadpo de la actualización de las Tablas de Retenciòn Documental:
* Control de Billeterìa no vendida
* Diseños de Billetería aprobados
* Ejecución de Sorteos Ordinarios y Extraordinarios 
* Manteniento de Equipos de Sorteo
* Plan de Premios 
* Premios y Promocionales 
* Promocionales de Estrategìa Comercial
* Asignaciòn y Distribuciòn de Billetería
* Resoluciones
*Hojas de Vida del Distribuidor
*Solicitudes de Juegos Promocionales 
* Procesos Sancionatarios
* Actas de Sorteo de Apuestas Permanentes 
</t>
  </si>
  <si>
    <t xml:space="preserve">Se cierra el hallazgo, teniendo en cuenta que:
1) De la acción de mejora se presentaron evidencias sobre las fichas de valoración documental de: 
* Control de Billeterìa no vendida
* Diseños de Billetería aprobados
* Ejecución de Sorteos Ordinarios y Extraordinarios 
* Manteniento de Equipos de Sorteo
* Plan de Premios 
* Premios y Promocionales 
* Promocionales de Estrategìa Comercial
* Asignaciòn y Distribuciòn de Billetería
* Resoluciones
*Hojas de Vida del Distribuidor
*Solicitudes de Juegos Promocionales 
* Procesos Sancionatarios
* Actas de Sorteo de Apuestas Permanentes 
* Soloicitud autorización de juegos promocionales y rifas 
* Actas sorteo Apuestas Permanentes 
2) La acción de mejora venció el 30 de abril de 2023
</t>
  </si>
  <si>
    <t xml:space="preserve">CUMPLIDA </t>
  </si>
  <si>
    <t>CERRADO</t>
  </si>
  <si>
    <t xml:space="preserve">Se cierra </t>
  </si>
  <si>
    <t xml:space="preserve">7. Elaboración de la memoria descrpitiva </t>
  </si>
  <si>
    <t>Se elaboró la Memoria Descriptiva, la cual fue aprobada por el Comitè Institcional de Gestiòn y Desempeño el dìa 28 de junio de 2023, el acta se encuentra en elaboraciòn por parte de la Oficina Asesora de Planeaciòn</t>
  </si>
  <si>
    <t xml:space="preserve">Se cierra el hallazgo, teniendo en cuenta que:
1) Se aportó la evidencia sobre la acción de mejora a implementar consistente en la elaboración de la memoria descriptiva de las TRD y,  
2) La acción de mejora venció el 30 de abril de 2023
</t>
  </si>
  <si>
    <t>8. Presentación y aprobación de las TRD ante el Comité Institcional de Gestión y Desempeño</t>
  </si>
  <si>
    <t>Acta de aprobación de las TRD</t>
  </si>
  <si>
    <t>Se presentaron las Tablas de Retenciòn Documental ante el Comitè Institucional de Gestión y Desrmpeño el dìa 28 de junio de 2023, las cuales fueron aprobdas; el acta se encuentra en elaboraciòn por parte de la Oficina Asesora de Planeación.</t>
  </si>
  <si>
    <t xml:space="preserve">Se cierra el hallazgo, teniendo en cuenta que:
- Se aportó la evidencia sobre la presentación y aprobación de las TRD en su versión 1 ante el Comité Institucional de Gestión y Desempeño, siendo esta reunión de Comité extraordinario del CIGYD del 28 de junio de 2023. 
</t>
  </si>
  <si>
    <t>9. Enviar las Tablas de Retención para convalidación a la Dirección Distrital Archivo de Bogotá</t>
  </si>
  <si>
    <t xml:space="preserve">Comunicación de envío de las TRD con anexos
</t>
  </si>
  <si>
    <t>Para el cumplimiento de esta actividad, se esta a la espera del acta de aprobación de las TRD, teniendo en cuenta que hace parte integral para el envìo de todos los instrumentos al Archivo de Bogota.</t>
  </si>
  <si>
    <t xml:space="preserve">Sigue abierto el hallazgo, teniendo en cuenta que:
1) La acción de mejora a implementar se encuentra en término  y
2) De la acción de mejora no se aportaron evidencias  sobre el envío de las Tablas de Retención para convalidación a la Dirección Distrital Archivo de Bogotá:
</t>
  </si>
  <si>
    <t>INFORME VISITA DIRECCIÓN DISTRITAL DE ARCHIVO 2022</t>
  </si>
  <si>
    <t xml:space="preserve">Implementar los instrumentos archivísticos Banco Terminológico y Modelo de Requisitos para la gestión de los documenros electrónicos </t>
  </si>
  <si>
    <t xml:space="preserve">No se ha implementdo debido a que las tablas convalidadas, no se habían creado expedientes electrónicos </t>
  </si>
  <si>
    <t xml:space="preserve">Implementar el Banco Termonológico </t>
  </si>
  <si>
    <t>Actualización del Banco Terminológico de acuerdo con la actualización de las tablas de Retención Documental y el Modelo de Requisitos de Documentos Electrónicos</t>
  </si>
  <si>
    <t>SECRETARIA GENERAL</t>
  </si>
  <si>
    <t>Sigue abierto el hallazgo, teniendo en cuenta que:
1) La acción de mejora a implementar se encuentra en término y 
2) De la acición de mejora no se aportaron evidencias  sobre la implementación del Banco terminológico</t>
  </si>
  <si>
    <t>Implementar el Modelo de Requisitos para la Gestión de los Documentos Electrónicos</t>
  </si>
  <si>
    <t>Herramienta de evaluación -SGD</t>
  </si>
  <si>
    <t>Sigue abierto el hallazgo, teniendo en cuenta que:
1) La acción de mejora a implementar se encuentra en término   y 
2) De la acción de mejora no se aportaron evidencias sobre la Implementación del Modelo de Requisitos para la Gestión de los Documentos Electrónicos</t>
  </si>
  <si>
    <t>Actualizar los inventarios documentales de los archivos de gestión</t>
  </si>
  <si>
    <t>Las dependencias no actualizan los inventarios de los archivos de gestión</t>
  </si>
  <si>
    <t>Realizar el seguimiento a las dependencias para el cumplimiento de la actualización de los inventarios documentales de los archivos de gestión</t>
  </si>
  <si>
    <t>Formato de Inventario Único Documental actualizado por cada una de las dependencias</t>
  </si>
  <si>
    <t>En el mes de abril se realizaron las visitas de seguimiento a la aplicaciòn de las Tablas de Retenciòn Documental, en las reuniones se verificó el diligenciamiento del Inventario ùnico documental, lo cual queda consignado en las actas de reunión y se verifica que las siguientes dependencias han actualizado sus inventarios:
* Oficina de Control Interno
* Secretaria General
* Tesorería 
* Cartera</t>
  </si>
  <si>
    <t xml:space="preserve">No se cierra el hallazgo, teniendo en cuenta que:
- Si bien, se aportaron evidencias sobre la acción de mejoramiento a implementar, consistente en la realización del seguimiento a las dependencias para el cumplimiento de la actualización de los inventarios documentales de los archivos de gestión, para el efecto se aportaron evidencias de la programación del mes de julio de 2023 y documentos FUID de las oficinas de Control Interno, cartera, procesos judiciales y prestamos de vivienda; no obstante, las acciones de mejora a implemntar son 12 unidades de medida y solo se presentaron evidencias de 8 acciones.   </t>
  </si>
  <si>
    <t>ABIERTO</t>
  </si>
  <si>
    <t xml:space="preserve">Pendiente de cierre </t>
  </si>
  <si>
    <t>Elaborar el procedimiento o instrutivo para la digitalización de documentos de archivo</t>
  </si>
  <si>
    <t>No se había contemplado elaborar dicho instructivo</t>
  </si>
  <si>
    <t>Elaborar el procedimiento para la digitalización de documentos de archivo</t>
  </si>
  <si>
    <t>Procecimiento y/o instructivo para la digitalización de documentos de archivo.</t>
  </si>
  <si>
    <t>Se avanza en la elaboraciòn del instructivo de digitalización, el cual será presentado en el mes de julio para su aprobación ante el Comité Institucional de Gestiòn y Desempeño.</t>
  </si>
  <si>
    <t>Formular, aprobar e implementar el esquema de metadatos para la gestión de documentos electrónicos de archivo</t>
  </si>
  <si>
    <t>No se había  formulado, a raíz, de que las Tablas de Retención Documental no se encontraban actualizadas</t>
  </si>
  <si>
    <t>formular el esquema de metados para la gestión de documentos electrónicos de archivo</t>
  </si>
  <si>
    <t>Esquema de Metados para la Gestión de Documentos Electrónicos de Archivo</t>
  </si>
  <si>
    <t>Sigue abierto el hallazgo, teniendo en cuenta que:
1) La acción de mejora a implementar  se encuentra en término y 
2) De la acción de mejora no se aportaron evidencias consistentes en la formulación del esquema de metadatos para la gestión de documentos electrónicos de archivo</t>
  </si>
  <si>
    <t>Aprobar el esquema de metadatos para la gestión de documentos electrónicos de archivo</t>
  </si>
  <si>
    <t>Acta de aprobación por parte del Comité Institucional de Gestión y Desempeño</t>
  </si>
  <si>
    <t>Sigue abierto el hallazgo, teniendo en cuenta que:
1) La acción de mejora aimplementar se encuentra en término  y
2) De la acción de mejora no se aportaron evidencias consistentes en la aprobación del esquema de metadatos para la gestión de documentos electrónicos de archivo</t>
  </si>
  <si>
    <t>Implementar el Esquema de Metadatos para la Gestión de Documentos Electrónicos de Archivo</t>
  </si>
  <si>
    <t>Acto Administrativo de adopción e implementación Esquema de Metadatos para la Gestión de Documentos Electrónicos de Archivo</t>
  </si>
  <si>
    <t>Sigue abierto el hallazgo, teniendo en cuenta que:
1) La acción de mejora se encuentra en término y 
2) De la acción de mejora no se aportaron evidencias consistentes en la implementación del Esquema de Metadatos para la Gestión de Documentos Electrónicos de Archivo</t>
  </si>
  <si>
    <t>Implementar mecanismos de firma electrónica para la producción de documentos electrónicos de archivo-SGDA para controlar el ciclo vital de los documentos electrónicos de archivo desde su producción hasta su disposisicón final, garantizando el acceso y preservación de los documentos producidos por la entidad</t>
  </si>
  <si>
    <t>falta de controles para implementar la firma electrónica</t>
  </si>
  <si>
    <t>Implementación de la firma electrónica</t>
  </si>
  <si>
    <t>Comunicaciones oficiales con firma electrónica</t>
  </si>
  <si>
    <t>Sigue abierto el hallazgo, teniendo en cuenta que:
1) La acción de mejora a implementar se encuentra en término y
2) De la acción de mejora no se aportaron evidencias cponsistentes en la Implementación de la firma electrónica</t>
  </si>
  <si>
    <t>Formular e implementar la política de cero papel</t>
  </si>
  <si>
    <t>Falta de seguimiento de los procesos</t>
  </si>
  <si>
    <t xml:space="preserve">Formular la política de cero papel </t>
  </si>
  <si>
    <t xml:space="preserve">Sigue abierto el hallazgo, teniendo en cuenta que:
1) La acción de mejora se encuentra en término y
2) De la acción de mejora no se aportaron evidencias consistentes en la formulación de la política de cero papel </t>
  </si>
  <si>
    <t xml:space="preserve"> Implementar la política de cero papel</t>
  </si>
  <si>
    <t>Implementar la política de cero papel</t>
  </si>
  <si>
    <t xml:space="preserve">Guía para la implementación de la política de eficiencia en el uso y consumo del papel </t>
  </si>
  <si>
    <t>Sigue abierto el hallazgo, teniendo en cuenta que:
1) La acción de mejora implementar se encuentra en término y
2) De la acción de mejora no se aportaron evidencias consistente en la Implementación de la política de cero papel</t>
  </si>
  <si>
    <t xml:space="preserve">Aprobar el Sistema Integrado de Conservación </t>
  </si>
  <si>
    <t>No se ha enviado para aprobación, ya que falta el componente del Plan de Preservación Digital</t>
  </si>
  <si>
    <t>Actualización del Plan de Preservación Digital</t>
  </si>
  <si>
    <t>Plan de Preservación Digital</t>
  </si>
  <si>
    <t>Sigue abierto el hallazgo, teniendo en cuenta que:
1) La acción de mejora a implementar se encuentra en término y
2) De la acción de mejora no se aportaron evidencias consistentes en la actualización del Plan de Preservación Digital</t>
  </si>
  <si>
    <t>Enviar aprobación el documento del Sistema Integrado de Conservación</t>
  </si>
  <si>
    <t xml:space="preserve">Sistema Integrado de Conservación aprobado </t>
  </si>
  <si>
    <t>Sigue abierto el hallazgo, teniendo en cuenta que:
1) La acción de mejora implementar se encuentra en término  y
2) De la acción de mejora no se aportaron evidencias consistentes en el envío de la aprobación del documento del Sistema Integrado de Conservación</t>
  </si>
  <si>
    <t>Incluir en el informe de rendición de cuentas de la entidad las acciones, logros y dificultades del proceso de gestión documental.</t>
  </si>
  <si>
    <t xml:space="preserve">No se tuvo en cuenta el proceso de gestión documental por parte de los involucrados </t>
  </si>
  <si>
    <t>Incluir en el informe de rendición de cuentas la gestión del proceso de gestión documental</t>
  </si>
  <si>
    <t>Informe de Rendición de Cuentas</t>
  </si>
  <si>
    <t>Sigue abierto el hallazgo, teniendo en cuenta que:
1) La acción de mejora implementar se encuentra en término y
2) De la acción de mejora no se aportaron evidencias consistentes en la incluisión en ell informe de rendición de cuentas la gestión del proceso de gestión documental</t>
  </si>
  <si>
    <t>TABLA RESUMEN ESTADO PLANES DE MEJORAMIENTO-ARCHIVO DISTRITAL</t>
  </si>
  <si>
    <t>ÁREA AFECTADA</t>
  </si>
  <si>
    <t>ORIGEN</t>
  </si>
  <si>
    <t>N° OBSERVACIONES</t>
  </si>
  <si>
    <t>N° OBSERVACIONES CERRADAS</t>
  </si>
  <si>
    <t>N° ACCIONES</t>
  </si>
  <si>
    <t>ACCIONES CERRADAS A 31/12/2022</t>
  </si>
  <si>
    <t>ACCIONES CERRADAS I TRIMESTRE 2023</t>
  </si>
  <si>
    <t>ACCIONES INCUMPLIDAS</t>
  </si>
  <si>
    <t xml:space="preserve"> EN EJECUCIÓN</t>
  </si>
  <si>
    <t>UNIDAD DE BIENES Y SERVICIOS</t>
  </si>
  <si>
    <t>TOTAL</t>
  </si>
  <si>
    <t>TABLA RESUMEN ESTADO PLANES DE MEJORAMIENTO</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</si>
  <si>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</si>
  <si>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</si>
  <si>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</si>
  <si>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</si>
  <si>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</si>
  <si>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</si>
  <si>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</si>
  <si>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</si>
  <si>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</si>
  <si>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</si>
  <si>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</si>
  <si>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</si>
  <si>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</si>
  <si>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</si>
  <si>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</si>
  <si>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</si>
  <si>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</si>
  <si>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2.Analisis - Seguimiento OCI4</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</si>
  <si>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</si>
  <si>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</si>
  <si>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</si>
  <si>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</si>
  <si>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</si>
  <si>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</si>
  <si>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</si>
  <si>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</si>
  <si>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</si>
  <si>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</si>
  <si>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</si>
  <si>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</si>
  <si>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</si>
  <si>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</si>
  <si>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</si>
  <si>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</si>
  <si>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</si>
  <si>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</si>
  <si>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</si>
  <si>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</si>
  <si>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</si>
  <si>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</si>
  <si>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</si>
  <si>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</si>
  <si>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</si>
  <si>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</si>
  <si>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</si>
  <si>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</si>
  <si>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</si>
  <si>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</si>
  <si>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</si>
  <si>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</si>
  <si>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</si>
  <si>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</si>
  <si>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</si>
  <si>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</si>
  <si>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</si>
  <si>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</si>
  <si>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</si>
  <si>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</si>
  <si>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</si>
  <si>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</si>
  <si>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</si>
  <si>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</si>
  <si>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</si>
  <si>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</si>
  <si>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</si>
  <si>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</si>
  <si>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</si>
  <si>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</si>
  <si>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</si>
  <si>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</si>
  <si>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</si>
  <si>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</si>
  <si>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</si>
  <si>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</si>
  <si>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</si>
  <si>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</si>
  <si>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</si>
  <si>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</si>
  <si>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</si>
  <si>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</si>
  <si>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</si>
  <si>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</si>
  <si>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</si>
  <si>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</si>
  <si>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</si>
  <si>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</si>
  <si>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</si>
  <si>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</si>
  <si>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</si>
  <si>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</si>
  <si>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</si>
  <si>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</si>
  <si>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</si>
  <si>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</si>
  <si>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</si>
  <si>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</si>
  <si>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</si>
  <si>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</si>
  <si>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</si>
  <si>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</si>
  <si>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</si>
  <si>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</si>
  <si>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</si>
  <si>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</si>
  <si>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</si>
  <si>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</si>
  <si>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</si>
  <si>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</si>
  <si>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</si>
  <si>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</si>
  <si>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</si>
  <si>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</si>
  <si>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</si>
  <si>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</si>
  <si>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</si>
  <si>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</si>
  <si>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</si>
  <si>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</si>
  <si>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</si>
  <si>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</si>
  <si>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</si>
  <si>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</si>
  <si>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</si>
  <si>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</si>
  <si>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</si>
  <si>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</si>
  <si>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</si>
  <si>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</si>
  <si>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</si>
  <si>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</si>
  <si>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</si>
  <si>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</si>
  <si>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</si>
  <si>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</si>
  <si>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</si>
  <si>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</si>
  <si>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</si>
  <si>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</si>
  <si>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</si>
  <si>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</si>
  <si>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</si>
  <si>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</si>
  <si>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 xml:space="preserve">Sigue abierto el hallazgo, teniendo en cuenta que:
1) La acción de mejora a implementar se encuentra en término y
2) De la acción de mejora se aportó documento denominado "Instructivo de digitalización", elaborado. 
</t>
  </si>
  <si>
    <t>Sigue abierto el hallazgo, teniendo en cuenta que: 
- La acción aimplementar se encuentra en término y aunque de esta acción a implementar no se aportaron evidencias, comnsistentes en la presentación de las TVD al  Comité Institucional de gestión y Desempeño; se debe tener presente que la entidad sigue en avances y de los cuales se han obtenido evidencias hasta el segundo periodo, de los siete (7) periodos objeto de elaboración.</t>
  </si>
  <si>
    <t>ACCIONES CERRADAS 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</si>
</sst>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dd/mm/yyyy;@"/>
    <numFmt numFmtId="166" formatCode="d/m/yy;@"/>
  </numFmts>
  <fonts count="56"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8"/>
      <color rgb="FF323232"/>
      <name val="Arial"/>
      <family val="2"/>
    </font>
    <font>
      <b/>
      <sz val="10"/>
      <color theme="1"/>
      <name val="Arial"/>
      <family val="2"/>
    </font>
    <font>
      <sz val="10"/>
      <color theme="1"/>
      <name val="Arial"/>
      <family val="2"/>
    </font>
    <font>
      <sz val="10"/>
      <color rgb="FFFF0000"/>
      <name val="Arial"/>
      <family val="2"/>
    </font>
    <font>
      <b/>
      <sz val="9"/>
      <color theme="0"/>
      <name val="Arial"/>
      <family val="2"/>
    </font>
    <font>
      <b/>
      <sz val="11"/>
      <color theme="0"/>
      <name val="Arial"/>
      <family val="2"/>
    </font>
    <font>
      <sz val="11"/>
      <color theme="0"/>
      <name val="Arial"/>
      <family val="2"/>
    </font>
    <font>
      <sz val="11"/>
      <color theme="1"/>
      <name val="Arial"/>
      <family val="2"/>
    </font>
    <font>
      <u/>
      <sz val="10"/>
      <color theme="1"/>
      <name val="Arial Narrow"/>
      <family val="2"/>
    </font>
    <font>
      <sz val="10"/>
      <color rgb="FF000000"/>
      <name val="Arial Narrow"/>
      <family val="2"/>
    </font>
    <font>
      <u/>
      <sz val="10"/>
      <color rgb="FFFF0000"/>
      <name val="Arial Narrow"/>
      <family val="2"/>
    </font>
    <font>
      <u/>
      <sz val="10"/>
      <name val="Arial Narrow"/>
      <family val="2"/>
    </font>
  </fonts>
  <fills count="2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top/>
      <bottom style="thin">
        <color rgb="FF000000"/>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54">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8" fillId="0" borderId="1" xfId="0" applyFont="1" applyBorder="1" applyAlignment="1">
      <alignment horizontal="center" vertical="center" wrapText="1"/>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38" fillId="4" borderId="1" xfId="0" applyFont="1" applyFill="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35" fillId="0" borderId="0" xfId="0" applyFont="1"/>
    <xf numFmtId="0" fontId="29" fillId="0" borderId="1" xfId="0" applyFont="1" applyBorder="1" applyAlignment="1" applyProtection="1">
      <alignment horizontal="center" vertical="center" wrapText="1"/>
      <protection locked="0"/>
    </xf>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2" xfId="0" applyFont="1" applyBorder="1" applyAlignment="1">
      <alignment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6" fillId="0" borderId="3" xfId="0" applyFont="1" applyBorder="1" applyAlignment="1">
      <alignment vertical="top" wrapText="1"/>
    </xf>
    <xf numFmtId="0" fontId="37" fillId="0" borderId="2" xfId="0" applyFont="1" applyBorder="1" applyAlignment="1" applyProtection="1">
      <alignment horizontal="center" vertical="center" wrapText="1"/>
      <protection locked="0"/>
    </xf>
    <xf numFmtId="0" fontId="38" fillId="0" borderId="2" xfId="0" applyFont="1" applyBorder="1" applyAlignment="1">
      <alignment horizontal="center" vertical="top" wrapText="1"/>
    </xf>
    <xf numFmtId="0" fontId="38" fillId="0" borderId="1" xfId="0" applyFont="1" applyBorder="1" applyAlignment="1">
      <alignment horizontal="justify" vertical="top"/>
    </xf>
    <xf numFmtId="165" fontId="38" fillId="0" borderId="1" xfId="2" applyNumberFormat="1" applyFont="1" applyBorder="1" applyAlignment="1" applyProtection="1">
      <alignment horizontal="center" vertical="center"/>
      <protection locked="0"/>
    </xf>
    <xf numFmtId="0" fontId="38" fillId="18" borderId="1" xfId="0" applyFont="1" applyFill="1" applyBorder="1" applyAlignment="1">
      <alignment horizontal="justify" vertical="top"/>
    </xf>
    <xf numFmtId="0" fontId="36" fillId="0" borderId="15" xfId="0" applyFont="1" applyBorder="1" applyAlignment="1">
      <alignment horizontal="center" vertical="center" wrapText="1"/>
    </xf>
    <xf numFmtId="0" fontId="38" fillId="0" borderId="1" xfId="0" applyFont="1" applyBorder="1" applyAlignment="1">
      <alignment horizontal="center" vertical="center"/>
    </xf>
    <xf numFmtId="0" fontId="38" fillId="18" borderId="1" xfId="0" applyFont="1" applyFill="1" applyBorder="1" applyAlignment="1">
      <alignment horizontal="justify" vertical="top" wrapText="1"/>
    </xf>
    <xf numFmtId="14" fontId="39"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8" fillId="16" borderId="1" xfId="0" applyFont="1" applyFill="1" applyBorder="1" applyAlignment="1">
      <alignment horizontal="justify" vertical="top" wrapText="1"/>
    </xf>
    <xf numFmtId="0" fontId="36" fillId="0" borderId="3" xfId="0" applyFont="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166" fontId="39" fillId="0" borderId="1" xfId="0" applyNumberFormat="1" applyFont="1" applyBorder="1" applyAlignment="1">
      <alignment horizontal="center" vertical="center"/>
    </xf>
    <xf numFmtId="0" fontId="38" fillId="0" borderId="2" xfId="2" applyFont="1" applyBorder="1" applyAlignment="1" applyProtection="1">
      <alignment vertical="center" wrapText="1"/>
      <protection locked="0"/>
    </xf>
    <xf numFmtId="0" fontId="38" fillId="0" borderId="2" xfId="2" applyFont="1" applyBorder="1" applyAlignment="1" applyProtection="1">
      <alignment horizontal="left" vertical="top" wrapText="1"/>
      <protection locked="0"/>
    </xf>
    <xf numFmtId="0" fontId="38" fillId="0" borderId="1" xfId="2" applyFont="1" applyBorder="1" applyAlignment="1" applyProtection="1">
      <alignment horizontal="justify" vertical="top" wrapText="1"/>
      <protection locked="0"/>
    </xf>
    <xf numFmtId="166" fontId="39"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center" vertical="top" wrapText="1"/>
      <protection locked="0"/>
    </xf>
    <xf numFmtId="9" fontId="29" fillId="0" borderId="1" xfId="0" applyNumberFormat="1" applyFont="1" applyBorder="1" applyAlignment="1">
      <alignment horizontal="center" vertical="center" wrapText="1"/>
    </xf>
    <xf numFmtId="0" fontId="38" fillId="0" borderId="1" xfId="0" applyFont="1" applyBorder="1" applyAlignment="1">
      <alignment horizontal="justify" vertical="top" wrapText="1"/>
    </xf>
    <xf numFmtId="14" fontId="38"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left" vertical="top" wrapText="1"/>
      <protection locked="0"/>
    </xf>
    <xf numFmtId="166" fontId="38" fillId="0" borderId="1" xfId="0" applyNumberFormat="1" applyFont="1" applyBorder="1" applyAlignment="1">
      <alignment horizontal="center" vertical="center"/>
    </xf>
    <xf numFmtId="0" fontId="38" fillId="0" borderId="1" xfId="2" applyFont="1" applyBorder="1" applyAlignment="1" applyProtection="1">
      <alignment vertical="center" wrapText="1"/>
      <protection locked="0"/>
    </xf>
    <xf numFmtId="0" fontId="38" fillId="0" borderId="2" xfId="0" applyFont="1" applyBorder="1" applyAlignment="1">
      <alignment vertical="top" wrapText="1"/>
    </xf>
    <xf numFmtId="0" fontId="38" fillId="0" borderId="2" xfId="0" applyFont="1" applyBorder="1" applyAlignment="1" applyProtection="1">
      <alignment vertical="center" wrapText="1"/>
      <protection locked="0"/>
    </xf>
    <xf numFmtId="0" fontId="36" fillId="0" borderId="3" xfId="0" applyFont="1" applyBorder="1" applyAlignment="1">
      <alignment vertical="center" wrapText="1"/>
    </xf>
    <xf numFmtId="0" fontId="36" fillId="0" borderId="4" xfId="0" applyFont="1" applyBorder="1" applyAlignment="1">
      <alignment vertical="center" wrapText="1"/>
    </xf>
    <xf numFmtId="0" fontId="36" fillId="19" borderId="13" xfId="0" applyFont="1" applyFill="1" applyBorder="1" applyAlignment="1">
      <alignment vertical="center" wrapText="1"/>
    </xf>
    <xf numFmtId="0" fontId="29" fillId="0" borderId="1" xfId="0" applyFont="1" applyBorder="1" applyAlignment="1">
      <alignment horizontal="center" vertical="center"/>
    </xf>
    <xf numFmtId="0" fontId="19" fillId="24" borderId="1" xfId="0" applyFont="1" applyFill="1" applyBorder="1" applyAlignment="1">
      <alignment horizontal="center" vertical="center" wrapText="1" readingOrder="1"/>
    </xf>
    <xf numFmtId="0" fontId="46" fillId="0" borderId="1" xfId="0" applyFont="1" applyBorder="1" applyAlignment="1">
      <alignment horizontal="center" vertical="center" wrapText="1" readingOrder="1"/>
    </xf>
    <xf numFmtId="0" fontId="46" fillId="24" borderId="1" xfId="0" applyFont="1" applyFill="1" applyBorder="1" applyAlignment="1">
      <alignment horizontal="center" vertical="center" wrapText="1" readingOrder="1"/>
    </xf>
    <xf numFmtId="0" fontId="47" fillId="24" borderId="1" xfId="0" applyFont="1" applyFill="1" applyBorder="1" applyAlignment="1">
      <alignment horizontal="center" vertical="center" wrapText="1" readingOrder="1"/>
    </xf>
    <xf numFmtId="0" fontId="2" fillId="24"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0" xfId="0" applyFont="1" applyAlignment="1">
      <alignment horizontal="center"/>
    </xf>
    <xf numFmtId="0" fontId="51" fillId="0" borderId="0" xfId="0" applyFont="1" applyAlignment="1">
      <alignment horizontal="center" vertical="center"/>
    </xf>
    <xf numFmtId="10" fontId="51" fillId="0" borderId="1" xfId="1" applyNumberFormat="1"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wrapText="1" readingOrder="1"/>
    </xf>
    <xf numFmtId="0" fontId="20" fillId="20" borderId="1" xfId="0" applyFont="1" applyFill="1" applyBorder="1" applyAlignment="1">
      <alignment horizontal="center" vertical="center" wrapText="1" readingOrder="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readingOrder="1"/>
    </xf>
    <xf numFmtId="0" fontId="20" fillId="23" borderId="1" xfId="0" applyFont="1" applyFill="1" applyBorder="1" applyAlignment="1">
      <alignment horizontal="center" vertical="center" wrapText="1" readingOrder="1"/>
    </xf>
    <xf numFmtId="0" fontId="20" fillId="15" borderId="1" xfId="0" applyFont="1" applyFill="1" applyBorder="1" applyAlignment="1">
      <alignment horizontal="center" vertical="center" wrapText="1" readingOrder="1"/>
    </xf>
    <xf numFmtId="0" fontId="20" fillId="16" borderId="1" xfId="0" applyFont="1" applyFill="1" applyBorder="1" applyAlignment="1">
      <alignment horizontal="center" vertical="center" wrapText="1" readingOrder="1"/>
    </xf>
    <xf numFmtId="0" fontId="49"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31" fillId="0" borderId="22" xfId="0" applyFont="1" applyBorder="1" applyAlignment="1">
      <alignment vertical="center"/>
    </xf>
    <xf numFmtId="0" fontId="42" fillId="0" borderId="23" xfId="0" applyFont="1" applyBorder="1" applyAlignment="1">
      <alignment horizontal="center" vertical="center"/>
    </xf>
    <xf numFmtId="0" fontId="31" fillId="0" borderId="24" xfId="0" applyFont="1" applyBorder="1" applyAlignment="1">
      <alignment vertical="center"/>
    </xf>
    <xf numFmtId="14" fontId="42" fillId="0" borderId="25" xfId="0" applyNumberFormat="1" applyFont="1" applyBorder="1" applyAlignment="1">
      <alignment horizontal="center" vertical="center"/>
    </xf>
    <xf numFmtId="0" fontId="20" fillId="20" borderId="26" xfId="0" applyFont="1" applyFill="1" applyBorder="1" applyAlignment="1">
      <alignment horizontal="center" vertical="center" wrapText="1" readingOrder="1"/>
    </xf>
    <xf numFmtId="0" fontId="20" fillId="20" borderId="27" xfId="0" applyFont="1" applyFill="1" applyBorder="1" applyAlignment="1">
      <alignment horizontal="center" vertical="center" wrapText="1"/>
    </xf>
    <xf numFmtId="0" fontId="20" fillId="21" borderId="2" xfId="0" applyFont="1" applyFill="1" applyBorder="1" applyAlignment="1">
      <alignment horizontal="center" vertical="center" wrapText="1"/>
    </xf>
    <xf numFmtId="0" fontId="20" fillId="22" borderId="28" xfId="0" applyFont="1" applyFill="1" applyBorder="1" applyAlignment="1">
      <alignment horizontal="center" vertical="center" wrapText="1" readingOrder="1"/>
    </xf>
    <xf numFmtId="0" fontId="20" fillId="23" borderId="26" xfId="0" applyFont="1" applyFill="1" applyBorder="1" applyAlignment="1">
      <alignment horizontal="center" vertical="center" wrapText="1" readingOrder="1"/>
    </xf>
    <xf numFmtId="0" fontId="20" fillId="15" borderId="26" xfId="0" applyFont="1" applyFill="1" applyBorder="1" applyAlignment="1">
      <alignment horizontal="center" vertical="center" wrapText="1" readingOrder="1"/>
    </xf>
    <xf numFmtId="0" fontId="20" fillId="16" borderId="26" xfId="0" applyFont="1" applyFill="1" applyBorder="1" applyAlignment="1">
      <alignment horizontal="center" vertical="center" wrapText="1" readingOrder="1"/>
    </xf>
    <xf numFmtId="0" fontId="49" fillId="25" borderId="29" xfId="0" applyFont="1" applyFill="1" applyBorder="1" applyAlignment="1">
      <alignment horizontal="center" vertical="center"/>
    </xf>
    <xf numFmtId="0" fontId="50" fillId="25" borderId="6" xfId="0" applyFont="1" applyFill="1" applyBorder="1" applyAlignment="1">
      <alignment horizontal="center" vertical="center"/>
    </xf>
    <xf numFmtId="0" fontId="50" fillId="25" borderId="30" xfId="0" applyFont="1" applyFill="1" applyBorder="1" applyAlignment="1">
      <alignment horizontal="center" vertical="center"/>
    </xf>
    <xf numFmtId="0" fontId="50" fillId="25" borderId="29" xfId="0" applyFont="1" applyFill="1" applyBorder="1" applyAlignment="1">
      <alignment horizontal="center" vertical="center"/>
    </xf>
    <xf numFmtId="0" fontId="28" fillId="9" borderId="1" xfId="0" applyFont="1" applyFill="1" applyBorder="1" applyAlignment="1" applyProtection="1">
      <alignment horizontal="center" vertical="center" wrapText="1"/>
      <protection locked="0"/>
    </xf>
    <xf numFmtId="166" fontId="29" fillId="15" borderId="1" xfId="2" applyNumberFormat="1" applyFont="1" applyFill="1" applyBorder="1" applyAlignment="1" applyProtection="1">
      <alignment horizontal="center" vertical="center"/>
      <protection locked="0"/>
    </xf>
    <xf numFmtId="165" fontId="38" fillId="14" borderId="1" xfId="2" applyNumberFormat="1" applyFont="1" applyFill="1" applyBorder="1" applyAlignment="1" applyProtection="1">
      <alignment horizontal="center" vertical="center"/>
      <protection locked="0"/>
    </xf>
    <xf numFmtId="14" fontId="38" fillId="0" borderId="1" xfId="2" applyNumberFormat="1" applyFont="1" applyBorder="1" applyAlignment="1" applyProtection="1">
      <alignment horizontal="left" vertical="center" wrapText="1"/>
      <protection locked="0"/>
    </xf>
    <xf numFmtId="14" fontId="38" fillId="0" borderId="1" xfId="2" applyNumberFormat="1" applyFont="1" applyBorder="1" applyAlignment="1" applyProtection="1">
      <alignment horizontal="left" vertical="top" wrapText="1"/>
      <protection locked="0"/>
    </xf>
    <xf numFmtId="0" fontId="38" fillId="0" borderId="1" xfId="4" applyFont="1" applyFill="1" applyBorder="1" applyAlignment="1" applyProtection="1">
      <alignment horizontal="left" vertical="center" wrapText="1"/>
    </xf>
    <xf numFmtId="0" fontId="38" fillId="0" borderId="2" xfId="2" applyFont="1" applyBorder="1" applyAlignment="1" applyProtection="1">
      <alignment horizontal="left" vertical="center" wrapText="1"/>
      <protection locked="0"/>
    </xf>
    <xf numFmtId="0" fontId="38" fillId="0" borderId="1" xfId="2" applyFont="1" applyBorder="1" applyAlignment="1" applyProtection="1">
      <alignment horizontal="center" vertical="center" wrapText="1"/>
      <protection locked="0"/>
    </xf>
    <xf numFmtId="0" fontId="52" fillId="0" borderId="0" xfId="0" applyFont="1" applyAlignment="1" applyProtection="1">
      <alignment horizontal="center" vertical="center"/>
      <protection locked="0"/>
    </xf>
    <xf numFmtId="0" fontId="53" fillId="18" borderId="31" xfId="0" applyFont="1" applyFill="1" applyBorder="1" applyAlignment="1">
      <alignment wrapText="1"/>
    </xf>
    <xf numFmtId="0" fontId="38" fillId="0" borderId="13" xfId="4" applyFont="1" applyFill="1" applyBorder="1" applyAlignment="1" applyProtection="1">
      <alignment horizontal="left" vertical="center" wrapText="1"/>
    </xf>
    <xf numFmtId="9" fontId="29" fillId="14" borderId="32" xfId="0" applyNumberFormat="1" applyFont="1" applyFill="1" applyBorder="1" applyAlignment="1" applyProtection="1">
      <alignment horizontal="center" vertical="center"/>
      <protection locked="0"/>
    </xf>
    <xf numFmtId="9" fontId="52" fillId="14" borderId="32" xfId="0" applyNumberFormat="1" applyFont="1" applyFill="1" applyBorder="1" applyAlignment="1" applyProtection="1">
      <alignment horizontal="center" vertical="center"/>
      <protection locked="0"/>
    </xf>
    <xf numFmtId="0" fontId="38" fillId="4" borderId="33" xfId="0" applyFont="1" applyFill="1" applyBorder="1" applyAlignment="1" applyProtection="1">
      <alignment horizontal="center" vertical="center"/>
      <protection locked="0"/>
    </xf>
    <xf numFmtId="0" fontId="38" fillId="0" borderId="2" xfId="4" applyFont="1" applyFill="1" applyBorder="1" applyAlignment="1" applyProtection="1">
      <alignment horizontal="left" vertical="center" wrapText="1"/>
    </xf>
    <xf numFmtId="0" fontId="38" fillId="0" borderId="3" xfId="4" applyFont="1" applyFill="1" applyBorder="1" applyAlignment="1" applyProtection="1">
      <alignment horizontal="left" vertical="center" wrapText="1"/>
    </xf>
    <xf numFmtId="0" fontId="38" fillId="4" borderId="34" xfId="0" applyFont="1" applyFill="1" applyBorder="1" applyAlignment="1" applyProtection="1">
      <alignment horizontal="center" vertical="center"/>
      <protection locked="0"/>
    </xf>
    <xf numFmtId="0" fontId="38" fillId="4" borderId="15" xfId="0" applyFont="1" applyFill="1" applyBorder="1" applyAlignment="1" applyProtection="1">
      <alignment horizontal="center" vertical="center"/>
      <protection locked="0"/>
    </xf>
    <xf numFmtId="0" fontId="38" fillId="4" borderId="14" xfId="0" applyFont="1" applyFill="1" applyBorder="1" applyAlignment="1" applyProtection="1">
      <alignment horizontal="center" vertical="center"/>
      <protection locked="0"/>
    </xf>
    <xf numFmtId="0" fontId="52" fillId="0" borderId="0" xfId="0" applyFont="1"/>
    <xf numFmtId="166" fontId="54" fillId="0" borderId="1" xfId="2" applyNumberFormat="1" applyFont="1" applyBorder="1" applyAlignment="1" applyProtection="1">
      <alignment horizontal="center" vertical="center"/>
      <protection locked="0"/>
    </xf>
    <xf numFmtId="0" fontId="55" fillId="4" borderId="1" xfId="0" applyFont="1" applyFill="1" applyBorder="1" applyAlignment="1" applyProtection="1">
      <alignment horizontal="center" vertical="center"/>
      <protection locked="0"/>
    </xf>
    <xf numFmtId="0" fontId="53" fillId="18" borderId="13" xfId="0" applyFont="1" applyFill="1" applyBorder="1" applyAlignment="1">
      <alignment horizontal="center" wrapText="1"/>
    </xf>
    <xf numFmtId="0" fontId="38" fillId="0" borderId="2" xfId="4" applyFont="1" applyFill="1" applyBorder="1" applyAlignment="1" applyProtection="1">
      <alignment horizontal="center" vertical="center" wrapText="1"/>
    </xf>
    <xf numFmtId="0" fontId="32" fillId="0" borderId="0" xfId="0" applyFont="1" applyAlignment="1">
      <alignment horizontal="left" vertical="top"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5" fillId="0" borderId="0" xfId="0" applyFont="1" applyAlignment="1">
      <alignment horizontal="center"/>
    </xf>
    <xf numFmtId="0" fontId="33" fillId="0" borderId="0" xfId="0" applyFont="1" applyAlignment="1">
      <alignment horizontal="left" vertical="top" wrapText="1"/>
    </xf>
    <xf numFmtId="0" fontId="34" fillId="0" borderId="0" xfId="0" applyFont="1" applyAlignment="1">
      <alignment horizontal="center" wrapText="1"/>
    </xf>
    <xf numFmtId="0" fontId="28" fillId="5"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6" borderId="1"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38" fillId="0" borderId="2"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45" fillId="22" borderId="2" xfId="0" applyFont="1" applyFill="1" applyBorder="1" applyAlignment="1">
      <alignment horizontal="center" vertical="center" wrapText="1" readingOrder="1"/>
    </xf>
    <xf numFmtId="0" fontId="45" fillId="22" borderId="4" xfId="0" applyFont="1" applyFill="1" applyBorder="1" applyAlignment="1">
      <alignment horizontal="center" vertical="center" wrapText="1" readingOrder="1"/>
    </xf>
    <xf numFmtId="0" fontId="45" fillId="22" borderId="3" xfId="0" applyFont="1" applyFill="1" applyBorder="1" applyAlignment="1">
      <alignment horizontal="center" vertical="center" wrapText="1" readingOrder="1"/>
    </xf>
    <xf numFmtId="0" fontId="48" fillId="25" borderId="1" xfId="0" applyFont="1" applyFill="1" applyBorder="1" applyAlignment="1">
      <alignment horizontal="center" vertical="center"/>
    </xf>
    <xf numFmtId="0" fontId="48" fillId="25" borderId="5" xfId="0" applyFont="1" applyFill="1" applyBorder="1" applyAlignment="1">
      <alignment horizontal="center" vertical="center"/>
    </xf>
    <xf numFmtId="0" fontId="45" fillId="22" borderId="1" xfId="0" applyFont="1" applyFill="1" applyBorder="1" applyAlignment="1">
      <alignment horizontal="center" vertical="center" wrapText="1" readingOrder="1"/>
    </xf>
    <xf numFmtId="0" fontId="35" fillId="0" borderId="0" xfId="0" applyFont="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14" fontId="10" fillId="0" borderId="0" xfId="0" applyNumberFormat="1"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1">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3" xfId="9" xr:uid="{00000000-0005-0000-0000-000005000000}"/>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15">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790FFB28-B7E6-4524-AA0F-A03E84A0F7B9}"/>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F07B7200-D76A-4790-91B8-AB5513D02DF4}"/>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03CC3427-328B-402A-B6FD-AC79FE261C09}"/>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8BEA156A-10DD-49B1-8FF6-1974A9429BDA}"/>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DD8D4633-2716-401C-B9C4-5FDE62D35DB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64305C02-17EB-4751-85D5-AC1CA40783CD}"/>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CBFE780B-8D83-4217-86B0-F6A4AA58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nuela Hernandez" id="{F9339A8D-626B-4E2D-A6F6-9872A989D3BA}" userId="S::manuela.hernandez@loteriadebogota.com::8eae5f68-7fe8-4f5c-ad72-087e3696003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 dT="2023-06-28T14:30:45.47" personId="{F9339A8D-626B-4E2D-A6F6-9872A989D3BA}" id="{668DC2A9-0864-40E6-A034-1EF188246776}">
    <text>Se aprobó segunda prórroga mediante memorando n°3-2023-1058 del 28706/2023.</text>
  </threadedComment>
  <threadedComment ref="O5" dT="2023-06-28T14:30:45.47" personId="{F9339A8D-626B-4E2D-A6F6-9872A989D3BA}" id="{116293F6-A564-4444-BFEC-F79AAD0AE0E7}">
    <text>Se aprobó segunda prórroga mediante memorando n°3-2023-1058 del 28706/2023.</text>
  </threadedComment>
  <threadedComment ref="O6" dT="2023-06-28T14:30:45.47" personId="{F9339A8D-626B-4E2D-A6F6-9872A989D3BA}" id="{40711022-3CE2-47F9-8735-ABD047636C3F}">
    <text>Se aprobó segunda prórroga mediante memorando n°3-2023-1058 del 28706/2023.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3"/>
  <sheetViews>
    <sheetView showGridLines="0"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35"/>
      <c r="C2" s="275" t="s">
        <v>0</v>
      </c>
      <c r="D2" s="275"/>
      <c r="E2" s="236" t="s">
        <v>1</v>
      </c>
    </row>
    <row r="3" spans="2:12" ht="24.6" customHeight="1" thickBot="1" x14ac:dyDescent="0.3">
      <c r="B3" s="237"/>
      <c r="C3" s="276"/>
      <c r="D3" s="276"/>
      <c r="E3" s="238"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77" t="s">
        <v>6</v>
      </c>
      <c r="D10" s="277"/>
      <c r="E10" s="150"/>
    </row>
    <row r="11" spans="2:12" ht="16.5" x14ac:dyDescent="0.3">
      <c r="B11" s="157"/>
      <c r="C11" s="159"/>
      <c r="D11" s="159"/>
      <c r="E11" s="150"/>
      <c r="F11" s="274"/>
      <c r="G11" s="274"/>
      <c r="H11" s="274"/>
      <c r="I11" s="274"/>
      <c r="J11" s="274"/>
      <c r="K11" s="274"/>
      <c r="L11" s="274"/>
    </row>
    <row r="12" spans="2:12" ht="16.5" x14ac:dyDescent="0.3">
      <c r="B12" s="157"/>
      <c r="C12" s="160" t="s">
        <v>7</v>
      </c>
      <c r="D12" s="160" t="s">
        <v>8</v>
      </c>
      <c r="E12" s="150"/>
      <c r="F12" s="274"/>
      <c r="G12" s="274"/>
      <c r="H12" s="274"/>
      <c r="I12" s="274"/>
      <c r="J12" s="274"/>
      <c r="K12" s="274"/>
      <c r="L12" s="274"/>
    </row>
    <row r="13" spans="2:12" ht="66" x14ac:dyDescent="0.3">
      <c r="B13" s="157"/>
      <c r="C13" s="161" t="s">
        <v>9</v>
      </c>
      <c r="D13" s="162" t="s">
        <v>10</v>
      </c>
      <c r="E13" s="150"/>
      <c r="F13" s="274"/>
      <c r="G13" s="274"/>
      <c r="H13" s="274"/>
      <c r="I13" s="274"/>
      <c r="J13" s="274"/>
      <c r="K13" s="274"/>
      <c r="L13" s="274"/>
    </row>
    <row r="14" spans="2:12" ht="16.5" x14ac:dyDescent="0.3">
      <c r="B14" s="157"/>
      <c r="C14" s="161" t="s">
        <v>11</v>
      </c>
      <c r="D14" s="162" t="s">
        <v>12</v>
      </c>
      <c r="E14" s="150"/>
      <c r="F14" s="274"/>
      <c r="G14" s="274"/>
      <c r="H14" s="274"/>
      <c r="I14" s="274"/>
      <c r="J14" s="274"/>
      <c r="K14" s="274"/>
      <c r="L14" s="274"/>
    </row>
    <row r="15" spans="2:12" ht="16.5" x14ac:dyDescent="0.3">
      <c r="B15" s="157"/>
      <c r="C15" s="161" t="s">
        <v>13</v>
      </c>
      <c r="D15" s="162" t="s">
        <v>14</v>
      </c>
      <c r="E15" s="150"/>
      <c r="F15" s="278"/>
      <c r="G15" s="278"/>
      <c r="H15" s="278"/>
      <c r="I15" s="278"/>
      <c r="J15" s="278"/>
      <c r="K15" s="278"/>
      <c r="L15" s="278"/>
    </row>
    <row r="16" spans="2:12" ht="15.75" customHeight="1" x14ac:dyDescent="0.3">
      <c r="B16" s="157"/>
      <c r="C16" s="161" t="s">
        <v>15</v>
      </c>
      <c r="D16" s="162" t="s">
        <v>16</v>
      </c>
      <c r="E16" s="150"/>
      <c r="F16" s="278"/>
      <c r="G16" s="278"/>
      <c r="H16" s="278"/>
      <c r="I16" s="278"/>
      <c r="J16" s="278"/>
      <c r="K16" s="278"/>
      <c r="L16" s="278"/>
    </row>
    <row r="17" spans="2:12" ht="49.5" x14ac:dyDescent="0.3">
      <c r="B17" s="157"/>
      <c r="C17" s="161" t="s">
        <v>17</v>
      </c>
      <c r="D17" s="162" t="s">
        <v>18</v>
      </c>
      <c r="E17" s="150"/>
      <c r="F17" s="274"/>
      <c r="G17" s="274"/>
      <c r="H17" s="274"/>
      <c r="I17" s="274"/>
      <c r="J17" s="274"/>
      <c r="K17" s="274"/>
      <c r="L17" s="274"/>
    </row>
    <row r="18" spans="2:12" ht="16.5" x14ac:dyDescent="0.3">
      <c r="B18" s="157"/>
      <c r="C18" s="159"/>
      <c r="D18" s="159"/>
      <c r="E18" s="150"/>
      <c r="F18" s="274"/>
      <c r="G18" s="274"/>
      <c r="H18" s="274"/>
      <c r="I18" s="274"/>
      <c r="J18" s="274"/>
      <c r="K18" s="274"/>
      <c r="L18" s="274"/>
    </row>
    <row r="19" spans="2:12" ht="16.5" x14ac:dyDescent="0.3">
      <c r="B19" s="157"/>
      <c r="C19" s="277" t="s">
        <v>19</v>
      </c>
      <c r="D19" s="277"/>
      <c r="E19" s="150"/>
      <c r="F19" s="274"/>
      <c r="G19" s="274"/>
      <c r="H19" s="274"/>
      <c r="I19" s="274"/>
      <c r="J19" s="274"/>
      <c r="K19" s="274"/>
      <c r="L19" s="274"/>
    </row>
    <row r="20" spans="2:12" ht="16.5" x14ac:dyDescent="0.3">
      <c r="B20" s="157"/>
      <c r="C20" s="159"/>
      <c r="D20" s="159"/>
      <c r="E20" s="150"/>
      <c r="F20" s="274"/>
      <c r="G20" s="274"/>
      <c r="H20" s="274"/>
      <c r="I20" s="274"/>
      <c r="J20" s="274"/>
      <c r="K20" s="274"/>
      <c r="L20" s="274"/>
    </row>
    <row r="21" spans="2:12" ht="16.5" x14ac:dyDescent="0.3">
      <c r="B21" s="157"/>
      <c r="C21" s="160" t="s">
        <v>7</v>
      </c>
      <c r="D21" s="160" t="s">
        <v>8</v>
      </c>
      <c r="E21" s="150"/>
      <c r="F21" s="274"/>
      <c r="G21" s="274"/>
      <c r="H21" s="274"/>
      <c r="I21" s="274"/>
      <c r="J21" s="274"/>
      <c r="K21" s="274"/>
      <c r="L21" s="274"/>
    </row>
    <row r="22" spans="2:12" ht="66" x14ac:dyDescent="0.3">
      <c r="B22" s="157"/>
      <c r="C22" s="161" t="s">
        <v>20</v>
      </c>
      <c r="D22" s="162" t="s">
        <v>21</v>
      </c>
      <c r="E22" s="150"/>
      <c r="F22" s="274"/>
      <c r="G22" s="274"/>
      <c r="H22" s="274"/>
      <c r="I22" s="274"/>
      <c r="J22" s="274"/>
      <c r="K22" s="274"/>
      <c r="L22" s="274"/>
    </row>
    <row r="23" spans="2:12" ht="33" x14ac:dyDescent="0.3">
      <c r="B23" s="157"/>
      <c r="C23" s="161" t="s">
        <v>22</v>
      </c>
      <c r="D23" s="162" t="s">
        <v>23</v>
      </c>
      <c r="E23" s="150"/>
      <c r="F23" s="274"/>
      <c r="G23" s="274"/>
      <c r="H23" s="274"/>
      <c r="I23" s="274"/>
      <c r="J23" s="274"/>
      <c r="K23" s="274"/>
      <c r="L23" s="274"/>
    </row>
    <row r="24" spans="2:12" ht="49.5" x14ac:dyDescent="0.3">
      <c r="B24" s="157"/>
      <c r="C24" s="161" t="s">
        <v>24</v>
      </c>
      <c r="D24" s="162" t="s">
        <v>25</v>
      </c>
      <c r="E24" s="150"/>
      <c r="F24" s="278"/>
      <c r="G24" s="278"/>
      <c r="H24" s="278"/>
      <c r="I24" s="278"/>
      <c r="J24" s="278"/>
      <c r="K24" s="278"/>
      <c r="L24" s="278"/>
    </row>
    <row r="25" spans="2:12" ht="66" x14ac:dyDescent="0.3">
      <c r="B25" s="157"/>
      <c r="C25" s="161" t="s">
        <v>26</v>
      </c>
      <c r="D25" s="162" t="s">
        <v>27</v>
      </c>
      <c r="E25" s="150"/>
      <c r="F25" s="278"/>
      <c r="G25" s="278"/>
      <c r="H25" s="278"/>
      <c r="I25" s="278"/>
      <c r="J25" s="278"/>
      <c r="K25" s="278"/>
      <c r="L25" s="278"/>
    </row>
    <row r="26" spans="2:12" ht="66" x14ac:dyDescent="0.3">
      <c r="B26" s="157"/>
      <c r="C26" s="161" t="s">
        <v>28</v>
      </c>
      <c r="D26" s="162" t="s">
        <v>29</v>
      </c>
      <c r="E26" s="150"/>
      <c r="F26" s="278"/>
      <c r="G26" s="278"/>
      <c r="H26" s="278"/>
      <c r="I26" s="278"/>
      <c r="J26" s="278"/>
      <c r="K26" s="278"/>
      <c r="L26" s="278"/>
    </row>
    <row r="27" spans="2:12" ht="33" x14ac:dyDescent="0.3">
      <c r="B27" s="157"/>
      <c r="C27" s="161" t="s">
        <v>30</v>
      </c>
      <c r="D27" s="162" t="s">
        <v>31</v>
      </c>
      <c r="E27" s="150"/>
      <c r="F27" s="278"/>
      <c r="G27" s="278"/>
      <c r="H27" s="278"/>
      <c r="I27" s="278"/>
      <c r="J27" s="278"/>
      <c r="K27" s="278"/>
      <c r="L27" s="278"/>
    </row>
    <row r="28" spans="2:12" ht="33" x14ac:dyDescent="0.3">
      <c r="B28" s="157"/>
      <c r="C28" s="161" t="s">
        <v>32</v>
      </c>
      <c r="D28" s="162" t="s">
        <v>33</v>
      </c>
      <c r="E28" s="150"/>
      <c r="F28" s="278"/>
      <c r="G28" s="278"/>
      <c r="H28" s="278"/>
      <c r="I28" s="278"/>
      <c r="J28" s="278"/>
      <c r="K28" s="278"/>
      <c r="L28" s="278"/>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77" t="s">
        <v>38</v>
      </c>
      <c r="D32" s="277"/>
      <c r="E32" s="150"/>
    </row>
    <row r="33" spans="2:5" ht="26.25" customHeight="1" x14ac:dyDescent="0.3">
      <c r="B33" s="157"/>
      <c r="C33" s="279" t="s">
        <v>39</v>
      </c>
      <c r="D33" s="279"/>
      <c r="E33" s="150"/>
    </row>
    <row r="34" spans="2:5" ht="32.25" customHeight="1" x14ac:dyDescent="0.3">
      <c r="B34" s="157"/>
      <c r="C34" s="279"/>
      <c r="D34" s="279"/>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77" t="s">
        <v>54</v>
      </c>
      <c r="D45" s="277"/>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C45:D45"/>
    <mergeCell ref="F20:L20"/>
    <mergeCell ref="F21:L21"/>
    <mergeCell ref="F22:L22"/>
    <mergeCell ref="F23:L23"/>
    <mergeCell ref="F24:L24"/>
    <mergeCell ref="F25:L25"/>
    <mergeCell ref="F26:L26"/>
    <mergeCell ref="F27:L27"/>
    <mergeCell ref="F28:L28"/>
    <mergeCell ref="C32:D32"/>
    <mergeCell ref="C33:D34"/>
    <mergeCell ref="F15:L15"/>
    <mergeCell ref="F16:L16"/>
    <mergeCell ref="F17:L17"/>
    <mergeCell ref="F18:L18"/>
    <mergeCell ref="C19:D19"/>
    <mergeCell ref="F19:L19"/>
    <mergeCell ref="F14:L14"/>
    <mergeCell ref="C2:D3"/>
    <mergeCell ref="C10:D10"/>
    <mergeCell ref="F11:L11"/>
    <mergeCell ref="F12:L12"/>
    <mergeCell ref="F13:L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0"/>
  <sheetViews>
    <sheetView topLeftCell="Q1" zoomScale="80" zoomScaleNormal="80" workbookViewId="0">
      <pane ySplit="3" topLeftCell="A25" activePane="bottomLeft" state="frozen"/>
      <selection activeCell="B2" sqref="B2"/>
      <selection pane="bottomLeft" activeCell="W29" sqref="W29"/>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41.28515625" style="142" customWidth="1"/>
    <col min="7" max="7" width="29.42578125" style="142" customWidth="1"/>
    <col min="8" max="8" width="40.2851562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41.8554687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45.28515625" style="143" customWidth="1" outlineLevel="1"/>
    <col min="23" max="23" width="19.42578125" style="143" customWidth="1" outlineLevel="1"/>
    <col min="24" max="24" width="26.140625" style="143" customWidth="1" outlineLevel="1"/>
    <col min="25" max="25" width="17" style="143" customWidth="1" outlineLevel="1"/>
    <col min="26" max="26" width="47.5703125" style="143" customWidth="1"/>
    <col min="27" max="27" width="13" style="143" customWidth="1"/>
    <col min="28" max="16384" width="11.42578125" style="142"/>
  </cols>
  <sheetData>
    <row r="1" spans="1:30" ht="35.25" customHeight="1" x14ac:dyDescent="0.25">
      <c r="A1" s="169"/>
      <c r="B1" s="290" t="s">
        <v>6</v>
      </c>
      <c r="C1" s="290"/>
      <c r="D1" s="290"/>
      <c r="E1" s="290"/>
      <c r="F1" s="290"/>
      <c r="G1" s="293" t="s">
        <v>19</v>
      </c>
      <c r="H1" s="294"/>
      <c r="I1" s="294"/>
      <c r="J1" s="294"/>
      <c r="K1" s="294"/>
      <c r="L1" s="294"/>
      <c r="M1" s="294"/>
      <c r="N1" s="294"/>
      <c r="O1" s="294"/>
      <c r="P1" s="282" t="s">
        <v>38</v>
      </c>
      <c r="Q1" s="282"/>
      <c r="R1" s="282"/>
      <c r="S1" s="282"/>
      <c r="T1" s="282"/>
      <c r="U1" s="282"/>
      <c r="V1" s="282"/>
      <c r="W1" s="282"/>
      <c r="X1" s="282"/>
      <c r="Y1" s="281" t="s">
        <v>61</v>
      </c>
      <c r="Z1" s="281"/>
      <c r="AA1" s="281"/>
    </row>
    <row r="2" spans="1:30" ht="35.25" customHeight="1" x14ac:dyDescent="0.25">
      <c r="A2" s="283"/>
      <c r="B2" s="284" t="s">
        <v>9</v>
      </c>
      <c r="C2" s="284" t="s">
        <v>11</v>
      </c>
      <c r="D2" s="284" t="s">
        <v>13</v>
      </c>
      <c r="E2" s="284" t="s">
        <v>15</v>
      </c>
      <c r="F2" s="284" t="s">
        <v>17</v>
      </c>
      <c r="G2" s="299" t="s">
        <v>62</v>
      </c>
      <c r="H2" s="291" t="s">
        <v>22</v>
      </c>
      <c r="I2" s="291" t="s">
        <v>24</v>
      </c>
      <c r="J2" s="291" t="s">
        <v>26</v>
      </c>
      <c r="K2" s="285" t="s">
        <v>63</v>
      </c>
      <c r="L2" s="285" t="s">
        <v>30</v>
      </c>
      <c r="M2" s="285" t="s">
        <v>32</v>
      </c>
      <c r="N2" s="286" t="s">
        <v>64</v>
      </c>
      <c r="O2" s="288" t="s">
        <v>65</v>
      </c>
      <c r="P2" s="280" t="s">
        <v>66</v>
      </c>
      <c r="Q2" s="280"/>
      <c r="R2" s="280"/>
      <c r="S2" s="280"/>
      <c r="T2" s="280"/>
      <c r="U2" s="280"/>
      <c r="V2" s="280"/>
      <c r="W2" s="280"/>
      <c r="X2" s="280"/>
      <c r="Y2" s="281"/>
      <c r="Z2" s="281"/>
      <c r="AA2" s="281"/>
    </row>
    <row r="3" spans="1:30" ht="35.25" customHeight="1" x14ac:dyDescent="0.25">
      <c r="A3" s="283"/>
      <c r="B3" s="284"/>
      <c r="C3" s="284"/>
      <c r="D3" s="284"/>
      <c r="E3" s="284"/>
      <c r="F3" s="284"/>
      <c r="G3" s="299"/>
      <c r="H3" s="292"/>
      <c r="I3" s="292"/>
      <c r="J3" s="292"/>
      <c r="K3" s="285"/>
      <c r="L3" s="285"/>
      <c r="M3" s="285"/>
      <c r="N3" s="287"/>
      <c r="O3" s="289"/>
      <c r="P3" s="250" t="s">
        <v>67</v>
      </c>
      <c r="Q3" s="250" t="s">
        <v>68</v>
      </c>
      <c r="R3" s="250" t="s">
        <v>69</v>
      </c>
      <c r="S3" s="250" t="s">
        <v>70</v>
      </c>
      <c r="T3" s="250" t="s">
        <v>71</v>
      </c>
      <c r="U3" s="250" t="s">
        <v>72</v>
      </c>
      <c r="V3" s="250" t="s">
        <v>73</v>
      </c>
      <c r="W3" s="250" t="s">
        <v>74</v>
      </c>
      <c r="X3" s="250" t="s">
        <v>52</v>
      </c>
      <c r="Y3" s="147" t="s">
        <v>55</v>
      </c>
      <c r="Z3" s="147" t="s">
        <v>57</v>
      </c>
      <c r="AA3" s="147" t="s">
        <v>11</v>
      </c>
      <c r="AD3" s="258"/>
    </row>
    <row r="4" spans="1:30" ht="126" customHeight="1" x14ac:dyDescent="0.25">
      <c r="B4" s="175" t="s">
        <v>75</v>
      </c>
      <c r="C4" s="300" t="s">
        <v>76</v>
      </c>
      <c r="D4" s="178" t="s">
        <v>77</v>
      </c>
      <c r="E4" s="176">
        <v>1</v>
      </c>
      <c r="F4" s="177" t="s">
        <v>78</v>
      </c>
      <c r="G4" s="182" t="s">
        <v>79</v>
      </c>
      <c r="H4" s="185" t="s">
        <v>80</v>
      </c>
      <c r="I4" s="183" t="s">
        <v>81</v>
      </c>
      <c r="J4" s="166">
        <v>7</v>
      </c>
      <c r="K4" s="175" t="s">
        <v>82</v>
      </c>
      <c r="L4" s="173" t="s">
        <v>83</v>
      </c>
      <c r="M4" s="179">
        <v>1</v>
      </c>
      <c r="N4" s="184">
        <v>44866</v>
      </c>
      <c r="O4" s="252">
        <v>45230</v>
      </c>
      <c r="P4" s="171">
        <v>45107</v>
      </c>
      <c r="Q4" s="211" t="s">
        <v>84</v>
      </c>
      <c r="R4" s="186">
        <v>1</v>
      </c>
      <c r="S4" s="167">
        <v>0.28399999999999997</v>
      </c>
      <c r="T4" s="167">
        <v>0.28399999999999997</v>
      </c>
      <c r="U4" s="168" t="str">
        <f t="shared" ref="U4:U14" si="0">IF(R4="","",IF(T4&lt;100%, IF(T4&lt;100%, "ALERTA","EN TERMINO"), IF(T4=100%, "OK", "EN TERMINO")))</f>
        <v>ALERTA</v>
      </c>
      <c r="V4" s="255" t="s">
        <v>85</v>
      </c>
      <c r="W4" s="170" t="s">
        <v>86</v>
      </c>
      <c r="X4" s="170" t="str">
        <f>IF(T4=100%,IF(T4&gt;=100%,"CUMPLIDA","PENDIENTE"),IF(T4&lt;100%,"PENDIENTE","PENDIENTE"))</f>
        <v>PENDIENTE</v>
      </c>
      <c r="Y4" s="148" t="str">
        <f t="shared" ref="Y4:Y14" si="1">IF(W4="CUMPLIDA","CERRADO","ABIERTO")</f>
        <v>ABIERTO</v>
      </c>
      <c r="Z4" s="255"/>
      <c r="AA4" s="203" t="s">
        <v>87</v>
      </c>
    </row>
    <row r="5" spans="1:30" ht="123" customHeight="1" x14ac:dyDescent="0.25">
      <c r="B5" s="175" t="s">
        <v>75</v>
      </c>
      <c r="C5" s="301"/>
      <c r="D5" s="178" t="s">
        <v>77</v>
      </c>
      <c r="E5" s="176">
        <v>1</v>
      </c>
      <c r="F5" s="177" t="s">
        <v>78</v>
      </c>
      <c r="G5" s="182" t="s">
        <v>79</v>
      </c>
      <c r="H5" s="185" t="s">
        <v>88</v>
      </c>
      <c r="I5" s="183" t="s">
        <v>89</v>
      </c>
      <c r="J5" s="187">
        <v>1</v>
      </c>
      <c r="K5" s="175" t="s">
        <v>82</v>
      </c>
      <c r="L5" s="173" t="s">
        <v>83</v>
      </c>
      <c r="M5" s="179">
        <v>1</v>
      </c>
      <c r="N5" s="184">
        <v>44866</v>
      </c>
      <c r="O5" s="252">
        <v>45230</v>
      </c>
      <c r="P5" s="171">
        <v>45107</v>
      </c>
      <c r="Q5" s="211" t="s">
        <v>90</v>
      </c>
      <c r="R5" s="186">
        <v>0.5</v>
      </c>
      <c r="S5" s="167">
        <f t="shared" ref="S5:S14" si="2">(IF(R5="","",IF(OR($J5=0,$J5="",P5=""),"",R5/$J5)))</f>
        <v>0.5</v>
      </c>
      <c r="T5" s="167">
        <f t="shared" ref="T5:T14" si="3">(IF(OR($M5="",S5=""),"",IF(OR($M5=0,S5=0),0,IF((S5*100%)/$M5&gt;100%,100%,(S5*100%)/$M5))))</f>
        <v>0.5</v>
      </c>
      <c r="U5" s="168" t="str">
        <f t="shared" si="0"/>
        <v>ALERTA</v>
      </c>
      <c r="V5" s="255" t="s">
        <v>91</v>
      </c>
      <c r="W5" s="170" t="s">
        <v>86</v>
      </c>
      <c r="X5" s="271" t="str">
        <f t="shared" ref="X5:X14" si="4">IF(T5=100%,IF(T5&gt;=100%,"CUMPLIDA","PENDIENTE"),IF(T5&lt;100%,"PENDIENTE","PENDIENTE"))</f>
        <v>PENDIENTE</v>
      </c>
      <c r="Y5" s="148" t="str">
        <f t="shared" si="1"/>
        <v>ABIERTO</v>
      </c>
      <c r="Z5" s="255"/>
      <c r="AA5" s="203" t="s">
        <v>87</v>
      </c>
    </row>
    <row r="6" spans="1:30" ht="170.25" customHeight="1" x14ac:dyDescent="0.25">
      <c r="B6" s="175" t="s">
        <v>75</v>
      </c>
      <c r="C6" s="301"/>
      <c r="D6" s="178" t="s">
        <v>77</v>
      </c>
      <c r="E6" s="176">
        <v>1</v>
      </c>
      <c r="F6" s="177" t="s">
        <v>78</v>
      </c>
      <c r="G6" s="182" t="s">
        <v>79</v>
      </c>
      <c r="H6" s="188" t="s">
        <v>92</v>
      </c>
      <c r="I6" s="183" t="s">
        <v>93</v>
      </c>
      <c r="J6" s="166">
        <v>1</v>
      </c>
      <c r="K6" s="175" t="s">
        <v>82</v>
      </c>
      <c r="L6" s="173" t="s">
        <v>83</v>
      </c>
      <c r="M6" s="179">
        <v>1</v>
      </c>
      <c r="N6" s="189">
        <v>44573</v>
      </c>
      <c r="O6" s="252">
        <v>45230</v>
      </c>
      <c r="P6" s="171">
        <v>45107</v>
      </c>
      <c r="Q6" s="212" t="s">
        <v>94</v>
      </c>
      <c r="R6" s="186">
        <v>0</v>
      </c>
      <c r="S6" s="167">
        <v>0.28000000000000003</v>
      </c>
      <c r="T6" s="167">
        <v>0.28000000000000003</v>
      </c>
      <c r="U6" s="168" t="str">
        <f t="shared" si="0"/>
        <v>ALERTA</v>
      </c>
      <c r="V6" s="255" t="s">
        <v>352</v>
      </c>
      <c r="W6" s="170" t="s">
        <v>86</v>
      </c>
      <c r="X6" s="170" t="str">
        <f t="shared" si="4"/>
        <v>PENDIENTE</v>
      </c>
      <c r="Y6" s="148" t="str">
        <f t="shared" si="1"/>
        <v>ABIERTO</v>
      </c>
      <c r="Z6" s="255"/>
      <c r="AA6" s="203" t="s">
        <v>87</v>
      </c>
    </row>
    <row r="7" spans="1:30" ht="164.25" customHeight="1" x14ac:dyDescent="0.25">
      <c r="B7" s="175" t="s">
        <v>75</v>
      </c>
      <c r="C7" s="301"/>
      <c r="D7" s="178" t="s">
        <v>77</v>
      </c>
      <c r="E7" s="174">
        <v>2</v>
      </c>
      <c r="F7" s="190" t="s">
        <v>95</v>
      </c>
      <c r="G7" s="190" t="s">
        <v>96</v>
      </c>
      <c r="H7" s="188" t="s">
        <v>97</v>
      </c>
      <c r="I7" s="183" t="s">
        <v>98</v>
      </c>
      <c r="J7" s="191">
        <v>5</v>
      </c>
      <c r="K7" s="175" t="s">
        <v>82</v>
      </c>
      <c r="L7" s="173" t="s">
        <v>83</v>
      </c>
      <c r="M7" s="179">
        <v>1</v>
      </c>
      <c r="N7" s="192">
        <v>2023</v>
      </c>
      <c r="O7" s="192">
        <v>2026</v>
      </c>
      <c r="P7" s="171">
        <v>45107</v>
      </c>
      <c r="Q7" s="213"/>
      <c r="R7" s="186">
        <v>0</v>
      </c>
      <c r="S7" s="167">
        <f t="shared" si="2"/>
        <v>0</v>
      </c>
      <c r="T7" s="167">
        <f t="shared" si="3"/>
        <v>0</v>
      </c>
      <c r="U7" s="168" t="str">
        <f t="shared" si="0"/>
        <v>ALERTA</v>
      </c>
      <c r="V7" s="264" t="s">
        <v>99</v>
      </c>
      <c r="W7" s="170" t="s">
        <v>86</v>
      </c>
      <c r="X7" s="170" t="str">
        <f t="shared" si="4"/>
        <v>PENDIENTE</v>
      </c>
      <c r="Y7" s="148" t="str">
        <f t="shared" si="1"/>
        <v>ABIERTO</v>
      </c>
      <c r="Z7" s="255"/>
      <c r="AA7" s="203" t="s">
        <v>87</v>
      </c>
    </row>
    <row r="8" spans="1:30" ht="116.25" customHeight="1" x14ac:dyDescent="0.25">
      <c r="B8" s="175" t="s">
        <v>75</v>
      </c>
      <c r="C8" s="301"/>
      <c r="D8" s="178" t="s">
        <v>77</v>
      </c>
      <c r="E8" s="174">
        <v>3</v>
      </c>
      <c r="F8" s="190" t="s">
        <v>100</v>
      </c>
      <c r="G8" s="190" t="s">
        <v>101</v>
      </c>
      <c r="H8" s="193" t="s">
        <v>102</v>
      </c>
      <c r="I8" s="183" t="s">
        <v>103</v>
      </c>
      <c r="J8" s="191">
        <v>5</v>
      </c>
      <c r="K8" s="175" t="s">
        <v>82</v>
      </c>
      <c r="L8" s="173" t="s">
        <v>83</v>
      </c>
      <c r="M8" s="179">
        <v>1</v>
      </c>
      <c r="N8" s="192">
        <v>2026</v>
      </c>
      <c r="O8" s="192">
        <v>2028</v>
      </c>
      <c r="P8" s="171">
        <v>45107</v>
      </c>
      <c r="Q8" s="213"/>
      <c r="R8" s="194">
        <v>0</v>
      </c>
      <c r="S8" s="167">
        <f t="shared" si="2"/>
        <v>0</v>
      </c>
      <c r="T8" s="167">
        <f t="shared" si="3"/>
        <v>0</v>
      </c>
      <c r="U8" s="261" t="str">
        <f t="shared" si="0"/>
        <v>ALERTA</v>
      </c>
      <c r="V8" s="260" t="s">
        <v>104</v>
      </c>
      <c r="W8" s="263" t="s">
        <v>86</v>
      </c>
      <c r="X8" s="170" t="str">
        <f t="shared" si="4"/>
        <v>PENDIENTE</v>
      </c>
      <c r="Y8" s="148" t="str">
        <f t="shared" si="1"/>
        <v>ABIERTO</v>
      </c>
      <c r="Z8" s="255"/>
      <c r="AA8" s="203" t="s">
        <v>87</v>
      </c>
    </row>
    <row r="9" spans="1:30" ht="126" customHeight="1" x14ac:dyDescent="0.25">
      <c r="B9" s="175" t="s">
        <v>75</v>
      </c>
      <c r="C9" s="302"/>
      <c r="D9" s="178" t="s">
        <v>77</v>
      </c>
      <c r="E9" s="174">
        <v>4</v>
      </c>
      <c r="F9" s="190" t="s">
        <v>105</v>
      </c>
      <c r="G9" s="190" t="s">
        <v>101</v>
      </c>
      <c r="H9" s="193" t="s">
        <v>106</v>
      </c>
      <c r="I9" s="183" t="s">
        <v>107</v>
      </c>
      <c r="J9" s="191">
        <v>1</v>
      </c>
      <c r="K9" s="175" t="s">
        <v>82</v>
      </c>
      <c r="L9" s="173" t="s">
        <v>83</v>
      </c>
      <c r="M9" s="179">
        <v>1</v>
      </c>
      <c r="N9" s="192">
        <v>2028</v>
      </c>
      <c r="O9" s="192">
        <v>2028</v>
      </c>
      <c r="P9" s="171">
        <v>45107</v>
      </c>
      <c r="Q9" s="213"/>
      <c r="R9" s="194">
        <v>0</v>
      </c>
      <c r="S9" s="167">
        <f t="shared" si="2"/>
        <v>0</v>
      </c>
      <c r="T9" s="167">
        <f t="shared" si="3"/>
        <v>0</v>
      </c>
      <c r="U9" s="261" t="str">
        <f t="shared" si="0"/>
        <v>ALERTA</v>
      </c>
      <c r="V9" s="260" t="s">
        <v>108</v>
      </c>
      <c r="W9" s="263" t="s">
        <v>86</v>
      </c>
      <c r="X9" s="170" t="str">
        <f t="shared" si="4"/>
        <v>PENDIENTE</v>
      </c>
      <c r="Y9" s="148" t="str">
        <f t="shared" si="1"/>
        <v>ABIERTO</v>
      </c>
      <c r="Z9" s="255"/>
      <c r="AA9" s="203" t="s">
        <v>87</v>
      </c>
    </row>
    <row r="10" spans="1:30" ht="124.5" customHeight="1" x14ac:dyDescent="0.25">
      <c r="B10" s="175" t="s">
        <v>75</v>
      </c>
      <c r="C10" s="181" t="s">
        <v>109</v>
      </c>
      <c r="D10" s="178" t="s">
        <v>77</v>
      </c>
      <c r="E10" s="174">
        <v>5</v>
      </c>
      <c r="F10" s="195" t="s">
        <v>110</v>
      </c>
      <c r="G10" s="175" t="s">
        <v>111</v>
      </c>
      <c r="H10" s="196" t="s">
        <v>112</v>
      </c>
      <c r="I10" s="175" t="s">
        <v>113</v>
      </c>
      <c r="J10" s="191">
        <v>1</v>
      </c>
      <c r="K10" s="175" t="s">
        <v>82</v>
      </c>
      <c r="L10" s="175" t="s">
        <v>83</v>
      </c>
      <c r="M10" s="179">
        <v>1</v>
      </c>
      <c r="N10" s="197">
        <v>44927</v>
      </c>
      <c r="O10" s="197">
        <v>45169</v>
      </c>
      <c r="P10" s="171">
        <v>45107</v>
      </c>
      <c r="Q10" s="213"/>
      <c r="R10" s="186">
        <v>0</v>
      </c>
      <c r="S10" s="167">
        <f t="shared" si="2"/>
        <v>0</v>
      </c>
      <c r="T10" s="167">
        <f t="shared" si="3"/>
        <v>0</v>
      </c>
      <c r="U10" s="261" t="str">
        <f t="shared" si="0"/>
        <v>ALERTA</v>
      </c>
      <c r="V10" s="260" t="s">
        <v>114</v>
      </c>
      <c r="W10" s="266" t="s">
        <v>86</v>
      </c>
      <c r="X10" s="170" t="str">
        <f t="shared" si="4"/>
        <v>PENDIENTE</v>
      </c>
      <c r="Y10" s="148" t="str">
        <f t="shared" si="1"/>
        <v>ABIERTO</v>
      </c>
      <c r="Z10" s="255"/>
      <c r="AA10" s="203" t="s">
        <v>87</v>
      </c>
    </row>
    <row r="11" spans="1:30" ht="306" x14ac:dyDescent="0.25">
      <c r="B11" s="175" t="s">
        <v>75</v>
      </c>
      <c r="C11" s="298" t="s">
        <v>115</v>
      </c>
      <c r="D11" s="178" t="s">
        <v>77</v>
      </c>
      <c r="E11" s="176">
        <v>7</v>
      </c>
      <c r="F11" s="198" t="s">
        <v>116</v>
      </c>
      <c r="G11" s="256" t="s">
        <v>117</v>
      </c>
      <c r="H11" s="195" t="s">
        <v>118</v>
      </c>
      <c r="I11" s="257" t="s">
        <v>119</v>
      </c>
      <c r="J11" s="191">
        <v>2</v>
      </c>
      <c r="K11" s="175" t="s">
        <v>82</v>
      </c>
      <c r="L11" s="173" t="s">
        <v>83</v>
      </c>
      <c r="M11" s="179">
        <v>1</v>
      </c>
      <c r="N11" s="270">
        <v>44897</v>
      </c>
      <c r="O11" s="251">
        <v>45046</v>
      </c>
      <c r="P11" s="171">
        <v>45107</v>
      </c>
      <c r="Q11" s="180" t="s">
        <v>120</v>
      </c>
      <c r="R11" s="186">
        <v>15</v>
      </c>
      <c r="S11" s="167">
        <v>1</v>
      </c>
      <c r="T11" s="167">
        <v>1</v>
      </c>
      <c r="U11" s="261"/>
      <c r="V11" s="273" t="s">
        <v>121</v>
      </c>
      <c r="W11" s="268" t="s">
        <v>86</v>
      </c>
      <c r="X11" s="263" t="s">
        <v>122</v>
      </c>
      <c r="Y11" s="148" t="s">
        <v>123</v>
      </c>
      <c r="Z11" s="178" t="s">
        <v>121</v>
      </c>
      <c r="AA11" s="203" t="s">
        <v>124</v>
      </c>
    </row>
    <row r="12" spans="1:30" ht="110.25" customHeight="1" x14ac:dyDescent="0.2">
      <c r="B12" s="175" t="s">
        <v>75</v>
      </c>
      <c r="C12" s="298"/>
      <c r="D12" s="178" t="s">
        <v>77</v>
      </c>
      <c r="E12" s="176">
        <v>7</v>
      </c>
      <c r="F12" s="198" t="s">
        <v>116</v>
      </c>
      <c r="G12" s="199" t="s">
        <v>117</v>
      </c>
      <c r="H12" s="195" t="s">
        <v>125</v>
      </c>
      <c r="I12" s="175" t="s">
        <v>89</v>
      </c>
      <c r="J12" s="191">
        <v>1</v>
      </c>
      <c r="K12" s="175" t="s">
        <v>82</v>
      </c>
      <c r="L12" s="173" t="s">
        <v>83</v>
      </c>
      <c r="M12" s="179">
        <v>1</v>
      </c>
      <c r="N12" s="201">
        <v>44897</v>
      </c>
      <c r="O12" s="251">
        <v>45046</v>
      </c>
      <c r="P12" s="171">
        <v>45107</v>
      </c>
      <c r="Q12" s="180" t="s">
        <v>126</v>
      </c>
      <c r="R12" s="186">
        <v>1</v>
      </c>
      <c r="S12" s="167">
        <v>1</v>
      </c>
      <c r="T12" s="167">
        <v>1</v>
      </c>
      <c r="U12" s="262"/>
      <c r="V12" s="272" t="s">
        <v>127</v>
      </c>
      <c r="W12" s="268" t="s">
        <v>86</v>
      </c>
      <c r="X12" s="263" t="s">
        <v>122</v>
      </c>
      <c r="Y12" s="148" t="s">
        <v>123</v>
      </c>
      <c r="Z12" s="259" t="s">
        <v>127</v>
      </c>
      <c r="AA12" s="203" t="s">
        <v>124</v>
      </c>
    </row>
    <row r="13" spans="1:30" ht="79.5" customHeight="1" x14ac:dyDescent="0.25">
      <c r="B13" s="175" t="s">
        <v>75</v>
      </c>
      <c r="C13" s="298"/>
      <c r="D13" s="178" t="s">
        <v>77</v>
      </c>
      <c r="E13" s="176">
        <v>7</v>
      </c>
      <c r="F13" s="198" t="s">
        <v>116</v>
      </c>
      <c r="G13" s="199" t="s">
        <v>117</v>
      </c>
      <c r="H13" s="195" t="s">
        <v>128</v>
      </c>
      <c r="I13" s="175" t="s">
        <v>129</v>
      </c>
      <c r="J13" s="191">
        <v>1</v>
      </c>
      <c r="K13" s="175" t="s">
        <v>82</v>
      </c>
      <c r="L13" s="173" t="s">
        <v>83</v>
      </c>
      <c r="M13" s="179">
        <v>1</v>
      </c>
      <c r="N13" s="201">
        <v>44897</v>
      </c>
      <c r="O13" s="201">
        <v>45169</v>
      </c>
      <c r="P13" s="171">
        <v>45107</v>
      </c>
      <c r="Q13" s="180" t="s">
        <v>130</v>
      </c>
      <c r="R13" s="186">
        <v>1</v>
      </c>
      <c r="S13" s="167">
        <f t="shared" si="2"/>
        <v>1</v>
      </c>
      <c r="T13" s="167">
        <f t="shared" si="3"/>
        <v>1</v>
      </c>
      <c r="U13" s="261"/>
      <c r="V13" s="178" t="s">
        <v>131</v>
      </c>
      <c r="W13" s="268" t="s">
        <v>86</v>
      </c>
      <c r="X13" s="263" t="s">
        <v>122</v>
      </c>
      <c r="Y13" s="148" t="s">
        <v>123</v>
      </c>
      <c r="Z13" s="255" t="s">
        <v>131</v>
      </c>
      <c r="AA13" s="203" t="s">
        <v>124</v>
      </c>
    </row>
    <row r="14" spans="1:30" s="143" customFormat="1" ht="87" customHeight="1" x14ac:dyDescent="0.2">
      <c r="A14" s="142"/>
      <c r="B14" s="175" t="s">
        <v>75</v>
      </c>
      <c r="C14" s="298"/>
      <c r="D14" s="178" t="s">
        <v>77</v>
      </c>
      <c r="E14" s="176">
        <v>7</v>
      </c>
      <c r="F14" s="198" t="s">
        <v>116</v>
      </c>
      <c r="G14" s="199" t="s">
        <v>117</v>
      </c>
      <c r="H14" s="195" t="s">
        <v>132</v>
      </c>
      <c r="I14" s="202" t="s">
        <v>133</v>
      </c>
      <c r="J14" s="191">
        <v>1</v>
      </c>
      <c r="K14" s="175" t="s">
        <v>82</v>
      </c>
      <c r="L14" s="173" t="s">
        <v>83</v>
      </c>
      <c r="M14" s="179">
        <v>1</v>
      </c>
      <c r="N14" s="201">
        <v>44897</v>
      </c>
      <c r="O14" s="201">
        <v>45169</v>
      </c>
      <c r="P14" s="171">
        <v>45107</v>
      </c>
      <c r="Q14" s="180" t="s">
        <v>134</v>
      </c>
      <c r="R14" s="186">
        <v>0</v>
      </c>
      <c r="S14" s="167">
        <f t="shared" si="2"/>
        <v>0</v>
      </c>
      <c r="T14" s="167">
        <f t="shared" si="3"/>
        <v>0</v>
      </c>
      <c r="U14" s="261" t="str">
        <f t="shared" si="0"/>
        <v>ALERTA</v>
      </c>
      <c r="V14" s="260" t="s">
        <v>135</v>
      </c>
      <c r="W14" s="267" t="s">
        <v>86</v>
      </c>
      <c r="X14" s="170" t="str">
        <f t="shared" si="4"/>
        <v>PENDIENTE</v>
      </c>
      <c r="Y14" s="148" t="str">
        <f t="shared" si="1"/>
        <v>ABIERTO</v>
      </c>
      <c r="Z14" s="255"/>
      <c r="AA14" s="203" t="s">
        <v>87</v>
      </c>
    </row>
    <row r="15" spans="1:30" ht="81.75" customHeight="1" x14ac:dyDescent="0.25">
      <c r="B15" s="175" t="s">
        <v>75</v>
      </c>
      <c r="C15" s="300" t="s">
        <v>136</v>
      </c>
      <c r="D15" s="178" t="s">
        <v>77</v>
      </c>
      <c r="E15" s="176">
        <v>13</v>
      </c>
      <c r="F15" s="209" t="s">
        <v>137</v>
      </c>
      <c r="G15" s="209" t="s">
        <v>138</v>
      </c>
      <c r="H15" s="204" t="s">
        <v>139</v>
      </c>
      <c r="I15" s="183" t="s">
        <v>140</v>
      </c>
      <c r="J15" s="191">
        <v>2</v>
      </c>
      <c r="K15" s="175"/>
      <c r="L15" s="173" t="s">
        <v>141</v>
      </c>
      <c r="M15" s="179">
        <v>1</v>
      </c>
      <c r="N15" s="205">
        <v>44928</v>
      </c>
      <c r="O15" s="205">
        <v>45291</v>
      </c>
      <c r="P15" s="171">
        <v>45107</v>
      </c>
      <c r="Q15" s="205"/>
      <c r="R15" s="214">
        <v>0</v>
      </c>
      <c r="S15" s="167">
        <f t="shared" ref="S15:S27" si="5">(IF(R15="","",IF(OR($J15=0,$J15="",P15=""),"",R15/$J15)))</f>
        <v>0</v>
      </c>
      <c r="T15" s="167">
        <f t="shared" ref="T15:T27" si="6">(IF(OR($M15="",S15=""),"",IF(OR($M15=0,S15=0),0,IF((S15*100%)/$M15&gt;100%,100%,(S15*100%)/$M15))))</f>
        <v>0</v>
      </c>
      <c r="U15" s="261" t="str">
        <f t="shared" ref="U15:U27" si="7">IF(R15="","",IF(T15&lt;100%, IF(T15&lt;100%, "ALERTA","EN TERMINO"), IF(T15=100%, "OK", "EN TERMINO")))</f>
        <v>ALERTA</v>
      </c>
      <c r="V15" s="260" t="s">
        <v>142</v>
      </c>
      <c r="W15" s="263" t="s">
        <v>86</v>
      </c>
      <c r="X15" s="170" t="str">
        <f t="shared" ref="X15:X27" si="8">IF(T15=100%,IF(T15&gt;=100%,"CUMPLIDA","PENDIENTE"),IF(T15&lt;100%,"PENDIENTE","PENDIENTE"))</f>
        <v>PENDIENTE</v>
      </c>
      <c r="Y15" s="148" t="str">
        <f t="shared" ref="Y15:Y27" si="9">IF(W15="CUMPLIDA","CERRADO","ABIERTO")</f>
        <v>ABIERTO</v>
      </c>
      <c r="Z15" s="255"/>
      <c r="AA15" s="203" t="s">
        <v>87</v>
      </c>
    </row>
    <row r="16" spans="1:30" ht="90" customHeight="1" x14ac:dyDescent="0.25">
      <c r="B16" s="175" t="s">
        <v>75</v>
      </c>
      <c r="C16" s="301"/>
      <c r="D16" s="178" t="s">
        <v>77</v>
      </c>
      <c r="E16" s="176">
        <v>13</v>
      </c>
      <c r="F16" s="209" t="s">
        <v>137</v>
      </c>
      <c r="G16" s="209" t="s">
        <v>138</v>
      </c>
      <c r="H16" s="190" t="s">
        <v>143</v>
      </c>
      <c r="I16" s="183" t="s">
        <v>144</v>
      </c>
      <c r="J16" s="191">
        <v>1</v>
      </c>
      <c r="K16" s="175"/>
      <c r="L16" s="173" t="s">
        <v>141</v>
      </c>
      <c r="M16" s="179">
        <v>0.5</v>
      </c>
      <c r="N16" s="205">
        <v>44928</v>
      </c>
      <c r="O16" s="205">
        <v>45291</v>
      </c>
      <c r="P16" s="171">
        <v>45107</v>
      </c>
      <c r="Q16" s="205"/>
      <c r="R16" s="214">
        <v>0</v>
      </c>
      <c r="S16" s="167">
        <f t="shared" si="5"/>
        <v>0</v>
      </c>
      <c r="T16" s="167">
        <f t="shared" si="6"/>
        <v>0</v>
      </c>
      <c r="U16" s="261" t="str">
        <f t="shared" si="7"/>
        <v>ALERTA</v>
      </c>
      <c r="V16" s="260" t="s">
        <v>145</v>
      </c>
      <c r="W16" s="263" t="s">
        <v>86</v>
      </c>
      <c r="X16" s="170" t="str">
        <f t="shared" si="8"/>
        <v>PENDIENTE</v>
      </c>
      <c r="Y16" s="148" t="str">
        <f t="shared" si="9"/>
        <v>ABIERTO</v>
      </c>
      <c r="Z16" s="255"/>
      <c r="AA16" s="203" t="s">
        <v>87</v>
      </c>
    </row>
    <row r="17" spans="2:30" ht="205.5" customHeight="1" x14ac:dyDescent="0.25">
      <c r="B17" s="175" t="s">
        <v>75</v>
      </c>
      <c r="C17" s="301"/>
      <c r="D17" s="178" t="s">
        <v>77</v>
      </c>
      <c r="E17" s="174">
        <v>14</v>
      </c>
      <c r="F17" s="190" t="s">
        <v>146</v>
      </c>
      <c r="G17" s="190" t="s">
        <v>147</v>
      </c>
      <c r="H17" s="204" t="s">
        <v>148</v>
      </c>
      <c r="I17" s="183" t="s">
        <v>149</v>
      </c>
      <c r="J17" s="191">
        <v>12</v>
      </c>
      <c r="K17" s="175"/>
      <c r="L17" s="173" t="s">
        <v>141</v>
      </c>
      <c r="M17" s="179">
        <v>1</v>
      </c>
      <c r="N17" s="205">
        <v>44928</v>
      </c>
      <c r="O17" s="205">
        <v>45291</v>
      </c>
      <c r="P17" s="171">
        <v>45107</v>
      </c>
      <c r="Q17" s="254" t="s">
        <v>150</v>
      </c>
      <c r="R17" s="214">
        <v>8</v>
      </c>
      <c r="S17" s="167">
        <f t="shared" si="5"/>
        <v>0.66666666666666663</v>
      </c>
      <c r="T17" s="167">
        <f t="shared" si="6"/>
        <v>0.66666666666666663</v>
      </c>
      <c r="U17" s="261" t="str">
        <f t="shared" si="7"/>
        <v>ALERTA</v>
      </c>
      <c r="V17" s="178" t="s">
        <v>151</v>
      </c>
      <c r="W17" s="263" t="s">
        <v>86</v>
      </c>
      <c r="X17" s="170" t="str">
        <f t="shared" si="8"/>
        <v>PENDIENTE</v>
      </c>
      <c r="Y17" s="148" t="s">
        <v>152</v>
      </c>
      <c r="Z17" s="255"/>
      <c r="AA17" s="203" t="s">
        <v>153</v>
      </c>
    </row>
    <row r="18" spans="2:30" ht="103.5" customHeight="1" x14ac:dyDescent="0.25">
      <c r="B18" s="175" t="s">
        <v>75</v>
      </c>
      <c r="C18" s="301"/>
      <c r="D18" s="178" t="s">
        <v>77</v>
      </c>
      <c r="E18" s="174">
        <v>15</v>
      </c>
      <c r="F18" s="190" t="s">
        <v>154</v>
      </c>
      <c r="G18" s="190" t="s">
        <v>155</v>
      </c>
      <c r="H18" s="204" t="s">
        <v>156</v>
      </c>
      <c r="I18" s="183" t="s">
        <v>157</v>
      </c>
      <c r="J18" s="191">
        <v>1</v>
      </c>
      <c r="K18" s="175"/>
      <c r="L18" s="173" t="s">
        <v>141</v>
      </c>
      <c r="M18" s="179">
        <v>1</v>
      </c>
      <c r="N18" s="205">
        <v>44928</v>
      </c>
      <c r="O18" s="205">
        <v>45138</v>
      </c>
      <c r="P18" s="171">
        <v>45107</v>
      </c>
      <c r="Q18" s="253" t="s">
        <v>158</v>
      </c>
      <c r="R18" s="214">
        <v>0</v>
      </c>
      <c r="S18" s="167">
        <v>1</v>
      </c>
      <c r="T18" s="167">
        <v>1</v>
      </c>
      <c r="U18" s="168"/>
      <c r="V18" s="265" t="s">
        <v>351</v>
      </c>
      <c r="W18" s="170" t="s">
        <v>86</v>
      </c>
      <c r="X18" s="263" t="s">
        <v>122</v>
      </c>
      <c r="Y18" s="148" t="s">
        <v>123</v>
      </c>
      <c r="Z18" s="265" t="s">
        <v>351</v>
      </c>
      <c r="AA18" s="203" t="s">
        <v>124</v>
      </c>
    </row>
    <row r="19" spans="2:30" ht="93.75" customHeight="1" x14ac:dyDescent="0.25">
      <c r="B19" s="175" t="s">
        <v>75</v>
      </c>
      <c r="C19" s="301"/>
      <c r="D19" s="178" t="s">
        <v>77</v>
      </c>
      <c r="E19" s="174">
        <v>16</v>
      </c>
      <c r="F19" s="210" t="s">
        <v>159</v>
      </c>
      <c r="G19" s="295" t="s">
        <v>160</v>
      </c>
      <c r="H19" s="206" t="s">
        <v>161</v>
      </c>
      <c r="I19" s="175" t="s">
        <v>162</v>
      </c>
      <c r="J19" s="191">
        <v>1</v>
      </c>
      <c r="K19" s="175"/>
      <c r="L19" s="173" t="s">
        <v>141</v>
      </c>
      <c r="M19" s="179">
        <v>1</v>
      </c>
      <c r="N19" s="205">
        <v>44928</v>
      </c>
      <c r="O19" s="205">
        <v>45291</v>
      </c>
      <c r="P19" s="171">
        <v>45107</v>
      </c>
      <c r="Q19" s="207"/>
      <c r="R19" s="214">
        <v>0</v>
      </c>
      <c r="S19" s="167">
        <f t="shared" si="5"/>
        <v>0</v>
      </c>
      <c r="T19" s="167">
        <f t="shared" si="6"/>
        <v>0</v>
      </c>
      <c r="U19" s="168" t="str">
        <f t="shared" si="7"/>
        <v>ALERTA</v>
      </c>
      <c r="V19" s="255" t="s">
        <v>163</v>
      </c>
      <c r="W19" s="170" t="s">
        <v>86</v>
      </c>
      <c r="X19" s="170" t="str">
        <f t="shared" si="8"/>
        <v>PENDIENTE</v>
      </c>
      <c r="Y19" s="148" t="str">
        <f t="shared" si="9"/>
        <v>ABIERTO</v>
      </c>
      <c r="Z19" s="255"/>
      <c r="AA19" s="203" t="s">
        <v>87</v>
      </c>
    </row>
    <row r="20" spans="2:30" ht="112.5" customHeight="1" x14ac:dyDescent="0.25">
      <c r="B20" s="175" t="s">
        <v>75</v>
      </c>
      <c r="C20" s="301"/>
      <c r="D20" s="178" t="s">
        <v>77</v>
      </c>
      <c r="E20" s="176">
        <v>16</v>
      </c>
      <c r="F20" s="210" t="s">
        <v>159</v>
      </c>
      <c r="G20" s="296"/>
      <c r="H20" s="190" t="s">
        <v>164</v>
      </c>
      <c r="I20" s="190" t="s">
        <v>165</v>
      </c>
      <c r="J20" s="191">
        <v>1</v>
      </c>
      <c r="K20" s="175"/>
      <c r="L20" s="173" t="s">
        <v>141</v>
      </c>
      <c r="M20" s="179">
        <v>1</v>
      </c>
      <c r="N20" s="205">
        <v>44928</v>
      </c>
      <c r="O20" s="205">
        <v>45291</v>
      </c>
      <c r="P20" s="171">
        <v>45107</v>
      </c>
      <c r="Q20" s="207"/>
      <c r="R20" s="214">
        <v>0</v>
      </c>
      <c r="S20" s="167">
        <f t="shared" si="5"/>
        <v>0</v>
      </c>
      <c r="T20" s="167">
        <f t="shared" si="6"/>
        <v>0</v>
      </c>
      <c r="U20" s="168" t="str">
        <f t="shared" si="7"/>
        <v>ALERTA</v>
      </c>
      <c r="V20" s="255" t="s">
        <v>166</v>
      </c>
      <c r="W20" s="170" t="s">
        <v>86</v>
      </c>
      <c r="X20" s="170" t="str">
        <f t="shared" si="8"/>
        <v>PENDIENTE</v>
      </c>
      <c r="Y20" s="148" t="str">
        <f t="shared" si="9"/>
        <v>ABIERTO</v>
      </c>
      <c r="Z20" s="255"/>
      <c r="AA20" s="203" t="s">
        <v>87</v>
      </c>
    </row>
    <row r="21" spans="2:30" ht="78" customHeight="1" x14ac:dyDescent="0.25">
      <c r="B21" s="175" t="s">
        <v>75</v>
      </c>
      <c r="C21" s="301"/>
      <c r="D21" s="178" t="s">
        <v>77</v>
      </c>
      <c r="E21" s="174">
        <v>16</v>
      </c>
      <c r="F21" s="210" t="s">
        <v>159</v>
      </c>
      <c r="G21" s="297"/>
      <c r="H21" s="190" t="s">
        <v>167</v>
      </c>
      <c r="I21" s="190" t="s">
        <v>168</v>
      </c>
      <c r="J21" s="191">
        <v>1</v>
      </c>
      <c r="K21" s="175"/>
      <c r="L21" s="173" t="s">
        <v>141</v>
      </c>
      <c r="M21" s="179">
        <v>0.5</v>
      </c>
      <c r="N21" s="205">
        <v>44928</v>
      </c>
      <c r="O21" s="205">
        <v>45291</v>
      </c>
      <c r="P21" s="171">
        <v>45107</v>
      </c>
      <c r="Q21" s="207"/>
      <c r="R21" s="214">
        <v>0</v>
      </c>
      <c r="S21" s="167">
        <f t="shared" si="5"/>
        <v>0</v>
      </c>
      <c r="T21" s="167">
        <f t="shared" si="6"/>
        <v>0</v>
      </c>
      <c r="U21" s="168" t="str">
        <f t="shared" si="7"/>
        <v>ALERTA</v>
      </c>
      <c r="V21" s="255" t="s">
        <v>169</v>
      </c>
      <c r="W21" s="170" t="s">
        <v>86</v>
      </c>
      <c r="X21" s="170" t="str">
        <f t="shared" si="8"/>
        <v>PENDIENTE</v>
      </c>
      <c r="Y21" s="148" t="str">
        <f t="shared" si="9"/>
        <v>ABIERTO</v>
      </c>
      <c r="Z21" s="255"/>
      <c r="AA21" s="203" t="s">
        <v>87</v>
      </c>
    </row>
    <row r="22" spans="2:30" ht="79.5" customHeight="1" x14ac:dyDescent="0.25">
      <c r="B22" s="175" t="s">
        <v>75</v>
      </c>
      <c r="C22" s="301"/>
      <c r="D22" s="178" t="s">
        <v>77</v>
      </c>
      <c r="E22" s="174">
        <v>17</v>
      </c>
      <c r="F22" s="208" t="s">
        <v>170</v>
      </c>
      <c r="G22" s="208" t="s">
        <v>171</v>
      </c>
      <c r="H22" s="200" t="s">
        <v>172</v>
      </c>
      <c r="I22" s="200" t="s">
        <v>173</v>
      </c>
      <c r="J22" s="191">
        <v>1</v>
      </c>
      <c r="K22" s="175"/>
      <c r="L22" s="173" t="s">
        <v>141</v>
      </c>
      <c r="M22" s="179">
        <v>1</v>
      </c>
      <c r="N22" s="205">
        <v>44928</v>
      </c>
      <c r="O22" s="205">
        <v>45291</v>
      </c>
      <c r="P22" s="171">
        <v>45107</v>
      </c>
      <c r="Q22" s="207"/>
      <c r="R22" s="214">
        <v>0</v>
      </c>
      <c r="S22" s="167">
        <f t="shared" si="5"/>
        <v>0</v>
      </c>
      <c r="T22" s="167">
        <f t="shared" si="6"/>
        <v>0</v>
      </c>
      <c r="U22" s="168" t="str">
        <f t="shared" si="7"/>
        <v>ALERTA</v>
      </c>
      <c r="V22" s="255" t="s">
        <v>174</v>
      </c>
      <c r="W22" s="170" t="s">
        <v>86</v>
      </c>
      <c r="X22" s="170" t="str">
        <f t="shared" si="8"/>
        <v>PENDIENTE</v>
      </c>
      <c r="Y22" s="148" t="str">
        <f t="shared" si="9"/>
        <v>ABIERTO</v>
      </c>
      <c r="Z22" s="255"/>
      <c r="AA22" s="203" t="s">
        <v>87</v>
      </c>
    </row>
    <row r="23" spans="2:30" ht="85.5" customHeight="1" x14ac:dyDescent="0.25">
      <c r="B23" s="175" t="s">
        <v>75</v>
      </c>
      <c r="C23" s="301"/>
      <c r="D23" s="178" t="s">
        <v>77</v>
      </c>
      <c r="E23" s="174">
        <v>18</v>
      </c>
      <c r="F23" s="208" t="s">
        <v>175</v>
      </c>
      <c r="G23" s="208" t="s">
        <v>176</v>
      </c>
      <c r="H23" s="200" t="s">
        <v>177</v>
      </c>
      <c r="I23" s="200" t="s">
        <v>165</v>
      </c>
      <c r="J23" s="191">
        <v>1</v>
      </c>
      <c r="K23" s="175"/>
      <c r="L23" s="173" t="s">
        <v>141</v>
      </c>
      <c r="M23" s="179">
        <v>1</v>
      </c>
      <c r="N23" s="205">
        <v>44928</v>
      </c>
      <c r="O23" s="205">
        <v>45291</v>
      </c>
      <c r="P23" s="171">
        <v>45107</v>
      </c>
      <c r="Q23" s="207"/>
      <c r="R23" s="214">
        <v>0</v>
      </c>
      <c r="S23" s="167">
        <f t="shared" si="5"/>
        <v>0</v>
      </c>
      <c r="T23" s="167">
        <f t="shared" si="6"/>
        <v>0</v>
      </c>
      <c r="U23" s="168" t="str">
        <f t="shared" si="7"/>
        <v>ALERTA</v>
      </c>
      <c r="V23" s="255" t="s">
        <v>178</v>
      </c>
      <c r="W23" s="170" t="s">
        <v>86</v>
      </c>
      <c r="X23" s="170" t="str">
        <f t="shared" si="8"/>
        <v>PENDIENTE</v>
      </c>
      <c r="Y23" s="148" t="str">
        <f t="shared" si="9"/>
        <v>ABIERTO</v>
      </c>
      <c r="Z23" s="255"/>
      <c r="AA23" s="203" t="s">
        <v>87</v>
      </c>
    </row>
    <row r="24" spans="2:30" ht="92.25" customHeight="1" x14ac:dyDescent="0.25">
      <c r="B24" s="175" t="s">
        <v>75</v>
      </c>
      <c r="C24" s="301"/>
      <c r="D24" s="178" t="s">
        <v>77</v>
      </c>
      <c r="E24" s="174">
        <v>19</v>
      </c>
      <c r="F24" s="208" t="s">
        <v>179</v>
      </c>
      <c r="G24" s="198" t="s">
        <v>176</v>
      </c>
      <c r="H24" s="200" t="s">
        <v>180</v>
      </c>
      <c r="I24" s="200" t="s">
        <v>181</v>
      </c>
      <c r="J24" s="191">
        <v>1</v>
      </c>
      <c r="K24" s="175"/>
      <c r="L24" s="173" t="s">
        <v>141</v>
      </c>
      <c r="M24" s="179">
        <v>1</v>
      </c>
      <c r="N24" s="205">
        <v>44928</v>
      </c>
      <c r="O24" s="205">
        <v>45291</v>
      </c>
      <c r="P24" s="171">
        <v>45107</v>
      </c>
      <c r="Q24" s="207"/>
      <c r="R24" s="214">
        <v>0</v>
      </c>
      <c r="S24" s="167">
        <f t="shared" si="5"/>
        <v>0</v>
      </c>
      <c r="T24" s="167">
        <f t="shared" si="6"/>
        <v>0</v>
      </c>
      <c r="U24" s="168" t="str">
        <f t="shared" si="7"/>
        <v>ALERTA</v>
      </c>
      <c r="V24" s="255" t="s">
        <v>182</v>
      </c>
      <c r="W24" s="170" t="s">
        <v>86</v>
      </c>
      <c r="X24" s="170" t="str">
        <f t="shared" si="8"/>
        <v>PENDIENTE</v>
      </c>
      <c r="Y24" s="148" t="str">
        <f t="shared" si="9"/>
        <v>ABIERTO</v>
      </c>
      <c r="Z24" s="255"/>
      <c r="AA24" s="203" t="s">
        <v>87</v>
      </c>
    </row>
    <row r="25" spans="2:30" ht="87" customHeight="1" x14ac:dyDescent="0.25">
      <c r="B25" s="175" t="s">
        <v>75</v>
      </c>
      <c r="C25" s="301"/>
      <c r="D25" s="178" t="s">
        <v>77</v>
      </c>
      <c r="E25" s="174">
        <v>20</v>
      </c>
      <c r="F25" s="198" t="s">
        <v>183</v>
      </c>
      <c r="G25" s="198" t="s">
        <v>184</v>
      </c>
      <c r="H25" s="200" t="s">
        <v>185</v>
      </c>
      <c r="I25" s="200" t="s">
        <v>186</v>
      </c>
      <c r="J25" s="191">
        <v>1</v>
      </c>
      <c r="K25" s="175"/>
      <c r="L25" s="173" t="s">
        <v>141</v>
      </c>
      <c r="M25" s="179">
        <v>1</v>
      </c>
      <c r="N25" s="205">
        <v>44958</v>
      </c>
      <c r="O25" s="205">
        <v>45291</v>
      </c>
      <c r="P25" s="171">
        <v>45107</v>
      </c>
      <c r="Q25" s="207"/>
      <c r="R25" s="214">
        <v>0</v>
      </c>
      <c r="S25" s="167">
        <f t="shared" si="5"/>
        <v>0</v>
      </c>
      <c r="T25" s="167">
        <f t="shared" si="6"/>
        <v>0</v>
      </c>
      <c r="U25" s="168" t="str">
        <f t="shared" si="7"/>
        <v>ALERTA</v>
      </c>
      <c r="V25" s="255" t="s">
        <v>187</v>
      </c>
      <c r="W25" s="170" t="s">
        <v>86</v>
      </c>
      <c r="X25" s="170" t="str">
        <f t="shared" si="8"/>
        <v>PENDIENTE</v>
      </c>
      <c r="Y25" s="148" t="str">
        <f t="shared" si="9"/>
        <v>ABIERTO</v>
      </c>
      <c r="Z25" s="255"/>
      <c r="AA25" s="203" t="s">
        <v>87</v>
      </c>
    </row>
    <row r="26" spans="2:30" ht="75.75" customHeight="1" x14ac:dyDescent="0.25">
      <c r="B26" s="175" t="s">
        <v>75</v>
      </c>
      <c r="C26" s="301"/>
      <c r="D26" s="178" t="s">
        <v>77</v>
      </c>
      <c r="E26" s="174">
        <v>20</v>
      </c>
      <c r="F26" s="198" t="s">
        <v>183</v>
      </c>
      <c r="G26" s="198" t="s">
        <v>184</v>
      </c>
      <c r="H26" s="200" t="s">
        <v>188</v>
      </c>
      <c r="I26" s="200" t="s">
        <v>189</v>
      </c>
      <c r="J26" s="191">
        <v>1</v>
      </c>
      <c r="K26" s="175"/>
      <c r="L26" s="173" t="s">
        <v>141</v>
      </c>
      <c r="M26" s="179">
        <v>1</v>
      </c>
      <c r="N26" s="205">
        <v>44958</v>
      </c>
      <c r="O26" s="205">
        <v>45291</v>
      </c>
      <c r="P26" s="171">
        <v>45107</v>
      </c>
      <c r="Q26" s="207"/>
      <c r="R26" s="214">
        <v>0</v>
      </c>
      <c r="S26" s="167">
        <f t="shared" si="5"/>
        <v>0</v>
      </c>
      <c r="T26" s="167">
        <f t="shared" si="6"/>
        <v>0</v>
      </c>
      <c r="U26" s="168" t="str">
        <f t="shared" si="7"/>
        <v>ALERTA</v>
      </c>
      <c r="V26" s="200" t="s">
        <v>190</v>
      </c>
      <c r="W26" s="170" t="s">
        <v>86</v>
      </c>
      <c r="X26" s="170" t="str">
        <f t="shared" si="8"/>
        <v>PENDIENTE</v>
      </c>
      <c r="Y26" s="148" t="str">
        <f t="shared" si="9"/>
        <v>ABIERTO</v>
      </c>
      <c r="Z26" s="200"/>
      <c r="AA26" s="203" t="s">
        <v>87</v>
      </c>
    </row>
    <row r="27" spans="2:30" ht="83.25" customHeight="1" x14ac:dyDescent="0.25">
      <c r="B27" s="175" t="s">
        <v>75</v>
      </c>
      <c r="C27" s="302"/>
      <c r="D27" s="178" t="s">
        <v>77</v>
      </c>
      <c r="E27" s="174">
        <v>21</v>
      </c>
      <c r="F27" s="208" t="s">
        <v>191</v>
      </c>
      <c r="G27" s="208" t="s">
        <v>192</v>
      </c>
      <c r="H27" s="200" t="s">
        <v>193</v>
      </c>
      <c r="I27" s="200" t="s">
        <v>194</v>
      </c>
      <c r="J27" s="191">
        <v>1</v>
      </c>
      <c r="K27" s="175"/>
      <c r="L27" s="173" t="s">
        <v>141</v>
      </c>
      <c r="M27" s="179">
        <v>1</v>
      </c>
      <c r="N27" s="205">
        <v>44928</v>
      </c>
      <c r="O27" s="205">
        <v>45291</v>
      </c>
      <c r="P27" s="171">
        <v>45107</v>
      </c>
      <c r="Q27" s="207"/>
      <c r="R27" s="214">
        <v>0</v>
      </c>
      <c r="S27" s="167">
        <f t="shared" si="5"/>
        <v>0</v>
      </c>
      <c r="T27" s="167">
        <f t="shared" si="6"/>
        <v>0</v>
      </c>
      <c r="U27" s="168" t="str">
        <f t="shared" si="7"/>
        <v>ALERTA</v>
      </c>
      <c r="V27" s="200" t="s">
        <v>195</v>
      </c>
      <c r="W27" s="170" t="s">
        <v>86</v>
      </c>
      <c r="X27" s="170" t="str">
        <f t="shared" si="8"/>
        <v>PENDIENTE</v>
      </c>
      <c r="Y27" s="148" t="str">
        <f t="shared" si="9"/>
        <v>ABIERTO</v>
      </c>
      <c r="Z27" s="200"/>
      <c r="AA27" s="203" t="s">
        <v>87</v>
      </c>
      <c r="AD27" s="258"/>
    </row>
    <row r="30" spans="2:30" ht="35.25" customHeight="1" x14ac:dyDescent="0.2">
      <c r="V30" s="269"/>
    </row>
  </sheetData>
  <mergeCells count="24">
    <mergeCell ref="G19:G21"/>
    <mergeCell ref="C11:C14"/>
    <mergeCell ref="I2:I3"/>
    <mergeCell ref="D2:D3"/>
    <mergeCell ref="E2:E3"/>
    <mergeCell ref="F2:F3"/>
    <mergeCell ref="G2:G3"/>
    <mergeCell ref="C4:C9"/>
    <mergeCell ref="C15:C27"/>
    <mergeCell ref="P2:X2"/>
    <mergeCell ref="Y1:AA2"/>
    <mergeCell ref="P1:X1"/>
    <mergeCell ref="A2:A3"/>
    <mergeCell ref="B2:B3"/>
    <mergeCell ref="C2:C3"/>
    <mergeCell ref="K2:K3"/>
    <mergeCell ref="L2:L3"/>
    <mergeCell ref="M2:M3"/>
    <mergeCell ref="N2:N3"/>
    <mergeCell ref="O2:O3"/>
    <mergeCell ref="B1:F1"/>
    <mergeCell ref="H2:H3"/>
    <mergeCell ref="G1:O1"/>
    <mergeCell ref="J2:J3"/>
  </mergeCells>
  <conditionalFormatting sqref="U4:U27">
    <cfRule type="containsText" dxfId="114" priority="130" stopIfTrue="1" operator="containsText" text="EN TERMINO">
      <formula>NOT(ISERROR(SEARCH("EN TERMINO",U4)))</formula>
    </cfRule>
    <cfRule type="containsText" priority="131" operator="containsText" text="AMARILLO">
      <formula>NOT(ISERROR(SEARCH("AMARILLO",U4)))</formula>
    </cfRule>
    <cfRule type="containsText" dxfId="113" priority="132" stopIfTrue="1" operator="containsText" text="ALERTA">
      <formula>NOT(ISERROR(SEARCH("ALERTA",U4)))</formula>
    </cfRule>
    <cfRule type="containsText" dxfId="112" priority="133" stopIfTrue="1" operator="containsText" text="OK">
      <formula>NOT(ISERROR(SEARCH("OK",U4)))</formula>
    </cfRule>
    <cfRule type="dataBar" priority="134">
      <dataBar>
        <cfvo type="min"/>
        <cfvo type="max"/>
        <color rgb="FF638EC6"/>
      </dataBar>
    </cfRule>
  </conditionalFormatting>
  <conditionalFormatting sqref="W4:X27">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27">
    <cfRule type="containsText" dxfId="108" priority="42" operator="containsText" text="cerrada">
      <formula>NOT(ISERROR(SEARCH("cerrada",Y4)))</formula>
    </cfRule>
    <cfRule type="containsText" dxfId="107" priority="43" operator="containsText" text="cerrado">
      <formula>NOT(ISERROR(SEARCH("cerrado",Y4)))</formula>
    </cfRule>
    <cfRule type="containsText" dxfId="106" priority="44" operator="containsText" text="Abierto">
      <formula>NOT(ISERROR(SEARCH("Abierto",Y4)))</formula>
    </cfRule>
  </conditionalFormatting>
  <dataValidations count="6">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J27" xr:uid="{00000000-0002-0000-0100-000000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N7:O9 Q15:Q18 N11:O18" xr:uid="{00000000-0002-0000-0100-000001000000}">
      <formula1>1900/1/1</formula1>
      <formula2>3000/1/1</formula2>
    </dataValidation>
    <dataValidation type="list" allowBlank="1" showInputMessage="1" showErrorMessage="1" sqref="L4:L14" xr:uid="{00000000-0002-0000-0100-000002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2:H27 Z23:Z27 V23:V27" xr:uid="{00000000-0002-0000-0100-000003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2:I27" xr:uid="{00000000-0002-0000-0100-000004000000}">
      <formula1>0</formula1>
      <formula2>390</formula2>
    </dataValidation>
    <dataValidation type="list" allowBlank="1" showInputMessage="1" showErrorMessage="1" sqref="K4:K27" xr:uid="{00000000-0002-0000-0100-000005000000}">
      <formula1>"Correctiva, Preventiva, Acción de mejora"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M33"/>
  <sheetViews>
    <sheetView tabSelected="1" workbookViewId="0">
      <selection activeCell="J13" sqref="J13"/>
    </sheetView>
  </sheetViews>
  <sheetFormatPr baseColWidth="10" defaultColWidth="11.42578125" defaultRowHeight="16.5" x14ac:dyDescent="0.3"/>
  <cols>
    <col min="1" max="2" width="11.42578125" style="159"/>
    <col min="3" max="3" width="16.5703125" style="159" customWidth="1"/>
    <col min="4" max="4" width="23.85546875" style="159" customWidth="1"/>
    <col min="5" max="16384" width="11.42578125" style="159"/>
  </cols>
  <sheetData>
    <row r="2" spans="3:13" x14ac:dyDescent="0.3">
      <c r="C2" s="277" t="s">
        <v>196</v>
      </c>
      <c r="D2" s="277"/>
      <c r="E2" s="277"/>
      <c r="F2" s="277"/>
      <c r="G2" s="277"/>
      <c r="H2" s="277"/>
      <c r="I2" s="277"/>
      <c r="J2" s="277"/>
      <c r="K2" s="277"/>
      <c r="L2" s="277"/>
      <c r="M2" s="277"/>
    </row>
    <row r="3" spans="3:13" ht="17.25" thickBot="1" x14ac:dyDescent="0.35"/>
    <row r="4" spans="3:13" ht="45" x14ac:dyDescent="0.3">
      <c r="C4" s="239" t="s">
        <v>197</v>
      </c>
      <c r="D4" s="239" t="s">
        <v>198</v>
      </c>
      <c r="E4" s="240" t="s">
        <v>199</v>
      </c>
      <c r="F4" s="241" t="s">
        <v>200</v>
      </c>
      <c r="G4" s="242" t="s">
        <v>201</v>
      </c>
      <c r="H4" s="243" t="s">
        <v>202</v>
      </c>
      <c r="I4" s="243" t="s">
        <v>203</v>
      </c>
      <c r="J4" s="243" t="s">
        <v>353</v>
      </c>
      <c r="K4" s="244" t="s">
        <v>204</v>
      </c>
      <c r="L4" s="245" t="s">
        <v>205</v>
      </c>
    </row>
    <row r="5" spans="3:13" ht="22.5" customHeight="1" x14ac:dyDescent="0.3">
      <c r="C5" s="303" t="s">
        <v>206</v>
      </c>
      <c r="D5" s="215" t="s">
        <v>76</v>
      </c>
      <c r="E5" s="216">
        <v>15</v>
      </c>
      <c r="F5" s="216">
        <v>11</v>
      </c>
      <c r="G5" s="217">
        <v>20</v>
      </c>
      <c r="H5" s="217">
        <v>14</v>
      </c>
      <c r="I5" s="218"/>
      <c r="J5" s="218"/>
      <c r="K5" s="219"/>
      <c r="L5" s="217">
        <v>6</v>
      </c>
    </row>
    <row r="6" spans="3:13" ht="22.5" x14ac:dyDescent="0.3">
      <c r="C6" s="304"/>
      <c r="D6" s="215" t="s">
        <v>109</v>
      </c>
      <c r="E6" s="216">
        <v>22</v>
      </c>
      <c r="F6" s="216">
        <v>21</v>
      </c>
      <c r="G6" s="217">
        <v>20</v>
      </c>
      <c r="H6" s="217">
        <v>19</v>
      </c>
      <c r="I6" s="219"/>
      <c r="J6" s="219"/>
      <c r="K6" s="219"/>
      <c r="L6" s="217">
        <v>1</v>
      </c>
    </row>
    <row r="7" spans="3:13" ht="22.5" x14ac:dyDescent="0.3">
      <c r="C7" s="304"/>
      <c r="D7" s="215" t="s">
        <v>115</v>
      </c>
      <c r="E7" s="216">
        <v>5</v>
      </c>
      <c r="F7" s="216">
        <v>4</v>
      </c>
      <c r="G7" s="217">
        <v>13</v>
      </c>
      <c r="H7" s="217">
        <v>9</v>
      </c>
      <c r="I7" s="218"/>
      <c r="J7" s="218">
        <v>3</v>
      </c>
      <c r="K7" s="219"/>
      <c r="L7" s="217">
        <v>1</v>
      </c>
    </row>
    <row r="8" spans="3:13" ht="22.5" x14ac:dyDescent="0.3">
      <c r="C8" s="305"/>
      <c r="D8" s="215" t="s">
        <v>136</v>
      </c>
      <c r="E8" s="216">
        <v>10</v>
      </c>
      <c r="F8" s="220">
        <v>1</v>
      </c>
      <c r="G8" s="219">
        <v>14</v>
      </c>
      <c r="H8" s="219"/>
      <c r="I8" s="219">
        <v>1</v>
      </c>
      <c r="J8" s="219">
        <v>1</v>
      </c>
      <c r="K8" s="219"/>
      <c r="L8" s="219">
        <v>12</v>
      </c>
    </row>
    <row r="9" spans="3:13" x14ac:dyDescent="0.3">
      <c r="C9" s="306" t="s">
        <v>207</v>
      </c>
      <c r="D9" s="307"/>
      <c r="E9" s="246">
        <f>SUM(E5:E8)</f>
        <v>52</v>
      </c>
      <c r="F9" s="247">
        <f>SUM(F5:F8)</f>
        <v>37</v>
      </c>
      <c r="G9" s="248">
        <f>SUM(G5:G8)</f>
        <v>67</v>
      </c>
      <c r="H9" s="248">
        <f>SUM(H5:H8)</f>
        <v>42</v>
      </c>
      <c r="I9" s="248">
        <f>SUM(I5:I8)</f>
        <v>1</v>
      </c>
      <c r="J9" s="248">
        <f>SUM(J5:J8)</f>
        <v>4</v>
      </c>
      <c r="K9" s="249">
        <f t="shared" ref="K9" si="0">SUM(K5:K7)</f>
        <v>0</v>
      </c>
      <c r="L9" s="247">
        <f>SUM(L5:L8)</f>
        <v>20</v>
      </c>
    </row>
    <row r="10" spans="3:13" x14ac:dyDescent="0.3">
      <c r="C10" s="221"/>
      <c r="D10" s="222"/>
      <c r="E10" s="79"/>
      <c r="F10" s="223">
        <f>F9/E9</f>
        <v>0.71153846153846156</v>
      </c>
      <c r="G10" s="222"/>
      <c r="H10" s="223">
        <f>H9/G9</f>
        <v>0.62686567164179108</v>
      </c>
      <c r="I10" s="223">
        <f>I9/G9</f>
        <v>1.4925373134328358E-2</v>
      </c>
      <c r="J10" s="223">
        <f>J9/G9</f>
        <v>5.9701492537313432E-2</v>
      </c>
      <c r="K10" s="223">
        <f>K9/G9</f>
        <v>0</v>
      </c>
      <c r="L10" s="223">
        <f>L9/G9</f>
        <v>0.29850746268656714</v>
      </c>
    </row>
    <row r="15" spans="3:13" x14ac:dyDescent="0.3">
      <c r="C15" s="172"/>
      <c r="D15" s="172"/>
      <c r="E15" s="172"/>
      <c r="F15" s="172"/>
      <c r="G15" s="172"/>
      <c r="H15" s="172"/>
      <c r="I15" s="172"/>
      <c r="J15" s="172"/>
      <c r="K15" s="172"/>
      <c r="L15" s="172"/>
      <c r="M15" s="172"/>
    </row>
    <row r="33" spans="3:13" x14ac:dyDescent="0.3">
      <c r="C33" s="172"/>
      <c r="D33" s="172"/>
      <c r="E33" s="172"/>
      <c r="F33" s="172"/>
      <c r="G33" s="172"/>
      <c r="H33" s="172"/>
      <c r="I33" s="172"/>
      <c r="J33" s="172"/>
      <c r="K33" s="172"/>
      <c r="L33" s="172"/>
      <c r="M33" s="172"/>
    </row>
  </sheetData>
  <mergeCells count="3">
    <mergeCell ref="C2:M2"/>
    <mergeCell ref="C5:C8"/>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1"/>
  <sheetViews>
    <sheetView workbookViewId="0">
      <selection activeCell="L5" sqref="L5"/>
    </sheetView>
  </sheetViews>
  <sheetFormatPr baseColWidth="10" defaultColWidth="11.42578125" defaultRowHeight="15" x14ac:dyDescent="0.25"/>
  <cols>
    <col min="2" max="2" width="21.5703125" customWidth="1"/>
    <col min="3" max="3" width="31.85546875" customWidth="1"/>
    <col min="4" max="4" width="15" customWidth="1"/>
    <col min="5" max="5" width="14.7109375" customWidth="1"/>
    <col min="10" max="10" width="11.42578125" customWidth="1"/>
  </cols>
  <sheetData>
    <row r="2" spans="2:13" ht="16.5" x14ac:dyDescent="0.25">
      <c r="B2" s="309" t="s">
        <v>208</v>
      </c>
      <c r="C2" s="309"/>
      <c r="D2" s="309"/>
      <c r="E2" s="309"/>
      <c r="F2" s="309"/>
      <c r="G2" s="309"/>
      <c r="H2" s="309"/>
      <c r="I2" s="309"/>
      <c r="J2" s="309"/>
      <c r="K2" s="309"/>
      <c r="L2" s="309"/>
    </row>
    <row r="5" spans="2:13" ht="45" x14ac:dyDescent="0.25">
      <c r="B5" s="226" t="s">
        <v>197</v>
      </c>
      <c r="C5" s="226" t="s">
        <v>198</v>
      </c>
      <c r="D5" s="227" t="s">
        <v>199</v>
      </c>
      <c r="E5" s="228" t="s">
        <v>200</v>
      </c>
      <c r="F5" s="229" t="s">
        <v>201</v>
      </c>
      <c r="G5" s="230" t="s">
        <v>202</v>
      </c>
      <c r="H5" s="230" t="s">
        <v>203</v>
      </c>
      <c r="I5" s="231" t="s">
        <v>204</v>
      </c>
      <c r="J5" s="232" t="s">
        <v>205</v>
      </c>
    </row>
    <row r="6" spans="2:13" ht="30" customHeight="1" x14ac:dyDescent="0.25">
      <c r="B6" s="308" t="s">
        <v>206</v>
      </c>
      <c r="C6" s="215" t="s">
        <v>76</v>
      </c>
      <c r="D6" s="216">
        <v>15</v>
      </c>
      <c r="E6" s="216">
        <v>11</v>
      </c>
      <c r="F6" s="217">
        <v>20</v>
      </c>
      <c r="G6" s="217">
        <v>14</v>
      </c>
      <c r="H6" s="218"/>
      <c r="I6" s="219"/>
      <c r="J6" s="217">
        <v>6</v>
      </c>
    </row>
    <row r="7" spans="2:13" ht="22.5" customHeight="1" x14ac:dyDescent="0.25">
      <c r="B7" s="308"/>
      <c r="C7" s="215" t="s">
        <v>109</v>
      </c>
      <c r="D7" s="216">
        <v>22</v>
      </c>
      <c r="E7" s="216">
        <v>21</v>
      </c>
      <c r="F7" s="217">
        <v>20</v>
      </c>
      <c r="G7" s="217">
        <v>19</v>
      </c>
      <c r="H7" s="219"/>
      <c r="I7" s="219"/>
      <c r="J7" s="217">
        <v>1</v>
      </c>
    </row>
    <row r="8" spans="2:13" ht="22.5" customHeight="1" x14ac:dyDescent="0.25">
      <c r="B8" s="308"/>
      <c r="C8" s="215" t="s">
        <v>115</v>
      </c>
      <c r="D8" s="216">
        <v>5</v>
      </c>
      <c r="E8" s="216">
        <v>4</v>
      </c>
      <c r="F8" s="217">
        <v>13</v>
      </c>
      <c r="G8" s="217">
        <v>9</v>
      </c>
      <c r="H8" s="218"/>
      <c r="I8" s="219"/>
      <c r="J8" s="217">
        <v>4</v>
      </c>
      <c r="L8" s="225"/>
      <c r="M8" s="224"/>
    </row>
    <row r="9" spans="2:13" ht="22.5" customHeight="1" x14ac:dyDescent="0.25">
      <c r="B9" s="308"/>
      <c r="C9" s="215" t="s">
        <v>136</v>
      </c>
      <c r="D9" s="216">
        <v>10</v>
      </c>
      <c r="E9" s="220">
        <v>1</v>
      </c>
      <c r="F9" s="219">
        <v>14</v>
      </c>
      <c r="G9" s="219"/>
      <c r="H9" s="219">
        <v>1</v>
      </c>
      <c r="I9" s="219"/>
      <c r="J9" s="219">
        <v>13</v>
      </c>
      <c r="L9" s="225"/>
      <c r="M9" s="224"/>
    </row>
    <row r="10" spans="2:13" x14ac:dyDescent="0.25">
      <c r="B10" s="306" t="s">
        <v>207</v>
      </c>
      <c r="C10" s="306"/>
      <c r="D10" s="233">
        <f>SUM(D6:D9)</f>
        <v>52</v>
      </c>
      <c r="E10" s="234">
        <f>SUM(E6:E9)</f>
        <v>37</v>
      </c>
      <c r="F10" s="234">
        <f>SUM(F6:F9)</f>
        <v>67</v>
      </c>
      <c r="G10" s="234">
        <f>SUM(G6:G9)</f>
        <v>42</v>
      </c>
      <c r="H10" s="234">
        <f>SUM(H6:H9)</f>
        <v>1</v>
      </c>
      <c r="I10" s="234">
        <f t="shared" ref="I10" si="0">SUM(I6:I8)</f>
        <v>0</v>
      </c>
      <c r="J10" s="234">
        <f>SUM(J6:J9)</f>
        <v>24</v>
      </c>
    </row>
    <row r="11" spans="2:13" x14ac:dyDescent="0.25">
      <c r="B11" s="221"/>
      <c r="C11" s="222"/>
      <c r="D11" s="79"/>
      <c r="E11" s="223">
        <f>E10/D10</f>
        <v>0.71153846153846156</v>
      </c>
      <c r="F11" s="222"/>
      <c r="G11" s="223">
        <f>G10/F10</f>
        <v>0.62686567164179108</v>
      </c>
      <c r="H11" s="223">
        <f>H10/F10</f>
        <v>1.4925373134328358E-2</v>
      </c>
      <c r="I11" s="223">
        <f>I10/F10</f>
        <v>0</v>
      </c>
      <c r="J11" s="223">
        <f>J10/F10</f>
        <v>0.35820895522388058</v>
      </c>
    </row>
  </sheetData>
  <mergeCells count="3">
    <mergeCell ref="B6:B9"/>
    <mergeCell ref="B10:C10"/>
    <mergeCell ref="B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28"/>
      <c r="B1" s="328"/>
      <c r="C1" s="328"/>
      <c r="D1" s="328"/>
      <c r="E1" s="328"/>
      <c r="F1" s="328"/>
      <c r="G1" s="328"/>
      <c r="H1" s="327" t="s">
        <v>209</v>
      </c>
      <c r="I1" s="327"/>
      <c r="J1" s="327"/>
      <c r="K1" s="327"/>
      <c r="L1" s="327"/>
      <c r="M1" s="327"/>
      <c r="N1" s="327"/>
      <c r="O1" s="327"/>
      <c r="P1" s="327"/>
      <c r="Q1" s="327"/>
      <c r="R1" s="327"/>
      <c r="S1" s="46"/>
      <c r="T1" s="329" t="s">
        <v>210</v>
      </c>
      <c r="U1" s="329"/>
      <c r="V1" s="329"/>
      <c r="W1" s="329"/>
      <c r="X1" s="329"/>
      <c r="Y1" s="329"/>
      <c r="Z1" s="329"/>
      <c r="AA1" s="329"/>
      <c r="AB1" s="329"/>
      <c r="AC1" s="330" t="s">
        <v>211</v>
      </c>
      <c r="AD1" s="330"/>
      <c r="AE1" s="330"/>
      <c r="AF1" s="330"/>
      <c r="AG1" s="330"/>
      <c r="AH1" s="330"/>
      <c r="AI1" s="330"/>
      <c r="AJ1" s="330"/>
      <c r="AK1" s="51"/>
      <c r="AL1" s="321" t="s">
        <v>212</v>
      </c>
      <c r="AM1" s="321"/>
      <c r="AN1" s="321"/>
      <c r="AO1" s="321"/>
      <c r="AP1" s="321"/>
      <c r="AQ1" s="321"/>
      <c r="AR1" s="321"/>
      <c r="AS1" s="321"/>
      <c r="AT1" s="52"/>
      <c r="AU1" s="324" t="s">
        <v>213</v>
      </c>
      <c r="AV1" s="324"/>
      <c r="AW1" s="324"/>
      <c r="AX1" s="324"/>
      <c r="AY1" s="324"/>
      <c r="AZ1" s="324"/>
      <c r="BA1" s="324"/>
      <c r="BB1" s="324"/>
      <c r="BC1" s="53"/>
      <c r="BD1" s="325" t="s">
        <v>61</v>
      </c>
      <c r="BE1" s="325"/>
      <c r="BF1" s="325"/>
      <c r="BG1" s="325"/>
      <c r="BH1" s="325"/>
      <c r="BI1" s="30"/>
      <c r="BJ1" s="30"/>
      <c r="BK1" s="30"/>
    </row>
    <row r="2" spans="1:63" ht="39.950000000000003" customHeight="1" x14ac:dyDescent="0.25">
      <c r="A2" s="326" t="s">
        <v>214</v>
      </c>
      <c r="B2" s="326" t="s">
        <v>9</v>
      </c>
      <c r="C2" s="326" t="s">
        <v>11</v>
      </c>
      <c r="D2" s="326" t="s">
        <v>215</v>
      </c>
      <c r="E2" s="326" t="s">
        <v>216</v>
      </c>
      <c r="F2" s="326" t="s">
        <v>13</v>
      </c>
      <c r="G2" s="326" t="s">
        <v>17</v>
      </c>
      <c r="H2" s="322" t="s">
        <v>62</v>
      </c>
      <c r="I2" s="327" t="s">
        <v>217</v>
      </c>
      <c r="J2" s="327"/>
      <c r="K2" s="327"/>
      <c r="L2" s="322" t="s">
        <v>63</v>
      </c>
      <c r="M2" s="322" t="s">
        <v>218</v>
      </c>
      <c r="N2" s="322" t="s">
        <v>219</v>
      </c>
      <c r="O2" s="322" t="s">
        <v>32</v>
      </c>
      <c r="P2" s="322" t="s">
        <v>220</v>
      </c>
      <c r="Q2" s="322" t="s">
        <v>221</v>
      </c>
      <c r="R2" s="322" t="s">
        <v>222</v>
      </c>
      <c r="S2" s="44"/>
      <c r="T2" s="323" t="s">
        <v>223</v>
      </c>
      <c r="U2" s="323" t="s">
        <v>224</v>
      </c>
      <c r="V2" s="323" t="s">
        <v>69</v>
      </c>
      <c r="W2" s="323" t="s">
        <v>70</v>
      </c>
      <c r="X2" s="323" t="s">
        <v>225</v>
      </c>
      <c r="Y2" s="323" t="s">
        <v>72</v>
      </c>
      <c r="Z2" s="323" t="s">
        <v>226</v>
      </c>
      <c r="AA2" s="323" t="s">
        <v>74</v>
      </c>
      <c r="AB2" s="45"/>
      <c r="AC2" s="320" t="s">
        <v>227</v>
      </c>
      <c r="AD2" s="320" t="s">
        <v>228</v>
      </c>
      <c r="AE2" s="320" t="s">
        <v>229</v>
      </c>
      <c r="AF2" s="320" t="s">
        <v>230</v>
      </c>
      <c r="AG2" s="320" t="s">
        <v>231</v>
      </c>
      <c r="AH2" s="320" t="s">
        <v>232</v>
      </c>
      <c r="AI2" s="320" t="s">
        <v>233</v>
      </c>
      <c r="AJ2" s="320" t="s">
        <v>234</v>
      </c>
      <c r="AK2" s="43"/>
      <c r="AL2" s="318" t="s">
        <v>235</v>
      </c>
      <c r="AM2" s="318" t="s">
        <v>236</v>
      </c>
      <c r="AN2" s="318" t="s">
        <v>237</v>
      </c>
      <c r="AO2" s="318" t="s">
        <v>238</v>
      </c>
      <c r="AP2" s="318" t="s">
        <v>239</v>
      </c>
      <c r="AQ2" s="318" t="s">
        <v>240</v>
      </c>
      <c r="AR2" s="318" t="s">
        <v>241</v>
      </c>
      <c r="AS2" s="318" t="s">
        <v>242</v>
      </c>
      <c r="AT2" s="48"/>
      <c r="AU2" s="319" t="s">
        <v>235</v>
      </c>
      <c r="AV2" s="47"/>
      <c r="AW2" s="319" t="s">
        <v>236</v>
      </c>
      <c r="AX2" s="319" t="s">
        <v>237</v>
      </c>
      <c r="AY2" s="319" t="s">
        <v>238</v>
      </c>
      <c r="AZ2" s="319" t="s">
        <v>243</v>
      </c>
      <c r="BA2" s="319" t="s">
        <v>240</v>
      </c>
      <c r="BB2" s="319" t="s">
        <v>241</v>
      </c>
      <c r="BC2" s="319" t="s">
        <v>244</v>
      </c>
      <c r="BD2" s="316" t="s">
        <v>52</v>
      </c>
      <c r="BE2" s="316" t="s">
        <v>245</v>
      </c>
      <c r="BF2" s="316" t="s">
        <v>246</v>
      </c>
      <c r="BG2" s="316" t="s">
        <v>247</v>
      </c>
      <c r="BH2" s="317" t="s">
        <v>248</v>
      </c>
      <c r="BI2" s="316" t="s">
        <v>246</v>
      </c>
      <c r="BJ2" s="316" t="s">
        <v>247</v>
      </c>
      <c r="BK2" s="317" t="s">
        <v>248</v>
      </c>
    </row>
    <row r="3" spans="1:63" ht="39.950000000000003" customHeight="1" x14ac:dyDescent="0.25">
      <c r="A3" s="326"/>
      <c r="B3" s="326"/>
      <c r="C3" s="326"/>
      <c r="D3" s="326"/>
      <c r="E3" s="326"/>
      <c r="F3" s="326"/>
      <c r="G3" s="326"/>
      <c r="H3" s="322"/>
      <c r="I3" s="34" t="s">
        <v>249</v>
      </c>
      <c r="J3" s="44" t="s">
        <v>24</v>
      </c>
      <c r="K3" s="44" t="s">
        <v>26</v>
      </c>
      <c r="L3" s="322"/>
      <c r="M3" s="322"/>
      <c r="N3" s="322"/>
      <c r="O3" s="322"/>
      <c r="P3" s="322"/>
      <c r="Q3" s="322"/>
      <c r="R3" s="322"/>
      <c r="S3" s="44" t="s">
        <v>250</v>
      </c>
      <c r="T3" s="323"/>
      <c r="U3" s="323"/>
      <c r="V3" s="323"/>
      <c r="W3" s="323"/>
      <c r="X3" s="323"/>
      <c r="Y3" s="323"/>
      <c r="Z3" s="323"/>
      <c r="AA3" s="323"/>
      <c r="AB3" s="45" t="s">
        <v>52</v>
      </c>
      <c r="AC3" s="320"/>
      <c r="AD3" s="320"/>
      <c r="AE3" s="320"/>
      <c r="AF3" s="320"/>
      <c r="AG3" s="320"/>
      <c r="AH3" s="320"/>
      <c r="AI3" s="320"/>
      <c r="AJ3" s="320"/>
      <c r="AK3" s="43" t="s">
        <v>52</v>
      </c>
      <c r="AL3" s="318"/>
      <c r="AM3" s="318"/>
      <c r="AN3" s="318"/>
      <c r="AO3" s="318"/>
      <c r="AP3" s="318"/>
      <c r="AQ3" s="318"/>
      <c r="AR3" s="318"/>
      <c r="AS3" s="318"/>
      <c r="AT3" s="48" t="s">
        <v>52</v>
      </c>
      <c r="AU3" s="319"/>
      <c r="AV3" s="47" t="s">
        <v>251</v>
      </c>
      <c r="AW3" s="319"/>
      <c r="AX3" s="319"/>
      <c r="AY3" s="319"/>
      <c r="AZ3" s="319"/>
      <c r="BA3" s="319"/>
      <c r="BB3" s="319"/>
      <c r="BC3" s="319"/>
      <c r="BD3" s="316"/>
      <c r="BE3" s="316"/>
      <c r="BF3" s="316"/>
      <c r="BG3" s="316"/>
      <c r="BH3" s="317"/>
      <c r="BI3" s="316"/>
      <c r="BJ3" s="316"/>
      <c r="BK3" s="317"/>
    </row>
    <row r="4" spans="1:63" ht="39.950000000000003" customHeight="1" x14ac:dyDescent="0.25">
      <c r="A4" s="1" t="s">
        <v>252</v>
      </c>
      <c r="B4" s="1" t="s">
        <v>253</v>
      </c>
      <c r="C4" s="1" t="s">
        <v>254</v>
      </c>
      <c r="D4" s="1" t="s">
        <v>252</v>
      </c>
      <c r="E4" s="1" t="s">
        <v>255</v>
      </c>
      <c r="F4" s="1" t="s">
        <v>253</v>
      </c>
      <c r="G4" s="1" t="s">
        <v>256</v>
      </c>
      <c r="H4" s="2" t="s">
        <v>257</v>
      </c>
      <c r="I4" s="35" t="s">
        <v>258</v>
      </c>
      <c r="J4" s="2"/>
      <c r="K4" s="2" t="s">
        <v>259</v>
      </c>
      <c r="L4" s="2" t="s">
        <v>253</v>
      </c>
      <c r="M4" s="2" t="s">
        <v>253</v>
      </c>
      <c r="N4" s="2" t="s">
        <v>260</v>
      </c>
      <c r="O4" s="2" t="s">
        <v>253</v>
      </c>
      <c r="P4" s="2" t="s">
        <v>261</v>
      </c>
      <c r="Q4" s="2" t="s">
        <v>252</v>
      </c>
      <c r="R4" s="2" t="s">
        <v>252</v>
      </c>
      <c r="S4" s="2" t="s">
        <v>252</v>
      </c>
      <c r="T4" s="26" t="s">
        <v>252</v>
      </c>
      <c r="U4" s="26" t="s">
        <v>262</v>
      </c>
      <c r="V4" s="26" t="s">
        <v>263</v>
      </c>
      <c r="W4" s="26" t="s">
        <v>264</v>
      </c>
      <c r="X4" s="26" t="s">
        <v>264</v>
      </c>
      <c r="Y4" s="26" t="s">
        <v>260</v>
      </c>
      <c r="Z4" s="26" t="s">
        <v>265</v>
      </c>
      <c r="AA4" s="26" t="s">
        <v>253</v>
      </c>
      <c r="AB4" s="26" t="s">
        <v>266</v>
      </c>
      <c r="AC4" s="27" t="s">
        <v>252</v>
      </c>
      <c r="AD4" s="27" t="s">
        <v>262</v>
      </c>
      <c r="AE4" s="27" t="s">
        <v>263</v>
      </c>
      <c r="AF4" s="27" t="s">
        <v>264</v>
      </c>
      <c r="AG4" s="27" t="s">
        <v>264</v>
      </c>
      <c r="AH4" s="27" t="s">
        <v>260</v>
      </c>
      <c r="AI4" s="27" t="s">
        <v>265</v>
      </c>
      <c r="AJ4" s="27" t="s">
        <v>253</v>
      </c>
      <c r="AK4" s="27"/>
      <c r="AL4" s="28" t="s">
        <v>252</v>
      </c>
      <c r="AM4" s="28" t="s">
        <v>262</v>
      </c>
      <c r="AN4" s="28" t="s">
        <v>263</v>
      </c>
      <c r="AO4" s="28" t="s">
        <v>264</v>
      </c>
      <c r="AP4" s="28" t="s">
        <v>264</v>
      </c>
      <c r="AQ4" s="28" t="s">
        <v>260</v>
      </c>
      <c r="AR4" s="28" t="s">
        <v>265</v>
      </c>
      <c r="AS4" s="28" t="s">
        <v>253</v>
      </c>
      <c r="AT4" s="28"/>
      <c r="AU4" s="29" t="s">
        <v>252</v>
      </c>
      <c r="AV4" s="29"/>
      <c r="AW4" s="29" t="s">
        <v>262</v>
      </c>
      <c r="AX4" s="29" t="s">
        <v>263</v>
      </c>
      <c r="AY4" s="29" t="s">
        <v>264</v>
      </c>
      <c r="AZ4" s="29" t="s">
        <v>264</v>
      </c>
      <c r="BA4" s="29" t="s">
        <v>260</v>
      </c>
      <c r="BB4" s="29" t="s">
        <v>265</v>
      </c>
      <c r="BC4" s="29"/>
      <c r="BD4" s="50" t="s">
        <v>266</v>
      </c>
      <c r="BE4" s="50"/>
      <c r="BF4" s="50" t="s">
        <v>266</v>
      </c>
      <c r="BG4" s="50" t="s">
        <v>253</v>
      </c>
      <c r="BH4" s="317"/>
      <c r="BI4" s="50" t="s">
        <v>266</v>
      </c>
      <c r="BJ4" s="50" t="s">
        <v>253</v>
      </c>
      <c r="BK4" s="317"/>
    </row>
    <row r="5" spans="1:63" ht="39.950000000000003" customHeight="1" x14ac:dyDescent="0.25">
      <c r="A5" s="58"/>
      <c r="B5" s="49" t="s">
        <v>267</v>
      </c>
      <c r="C5" s="310" t="s">
        <v>268</v>
      </c>
      <c r="D5" s="123">
        <v>44677</v>
      </c>
      <c r="E5" s="104" t="s">
        <v>269</v>
      </c>
      <c r="F5" s="124" t="s">
        <v>270</v>
      </c>
      <c r="G5" s="124" t="s">
        <v>271</v>
      </c>
      <c r="H5" s="54" t="s">
        <v>272</v>
      </c>
      <c r="I5" s="54" t="s">
        <v>273</v>
      </c>
      <c r="J5" s="54" t="s">
        <v>274</v>
      </c>
      <c r="K5" s="40">
        <v>1</v>
      </c>
      <c r="L5" s="40" t="s">
        <v>82</v>
      </c>
      <c r="M5" s="54" t="s">
        <v>275</v>
      </c>
      <c r="N5" s="54" t="s">
        <v>276</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267</v>
      </c>
      <c r="C6" s="311"/>
      <c r="D6" s="123">
        <v>44677</v>
      </c>
      <c r="E6" s="104" t="s">
        <v>269</v>
      </c>
      <c r="F6" s="124" t="s">
        <v>270</v>
      </c>
      <c r="G6" s="125" t="s">
        <v>277</v>
      </c>
      <c r="H6" s="54" t="s">
        <v>278</v>
      </c>
      <c r="I6" s="54" t="s">
        <v>279</v>
      </c>
      <c r="J6" s="54" t="s">
        <v>280</v>
      </c>
      <c r="K6" s="40">
        <v>1</v>
      </c>
      <c r="L6" s="40" t="s">
        <v>82</v>
      </c>
      <c r="M6" s="54" t="s">
        <v>275</v>
      </c>
      <c r="N6" s="54" t="s">
        <v>276</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267</v>
      </c>
      <c r="C7" s="311"/>
      <c r="D7" s="123">
        <v>44677</v>
      </c>
      <c r="E7" s="104" t="s">
        <v>269</v>
      </c>
      <c r="F7" s="124" t="s">
        <v>281</v>
      </c>
      <c r="G7" s="125" t="s">
        <v>282</v>
      </c>
      <c r="H7" s="54" t="s">
        <v>283</v>
      </c>
      <c r="I7" s="54" t="s">
        <v>284</v>
      </c>
      <c r="J7" s="54" t="s">
        <v>285</v>
      </c>
      <c r="K7" s="40">
        <v>1</v>
      </c>
      <c r="L7" s="40" t="s">
        <v>82</v>
      </c>
      <c r="M7" s="54" t="s">
        <v>275</v>
      </c>
      <c r="N7" s="54" t="s">
        <v>276</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267</v>
      </c>
      <c r="C8" s="311"/>
      <c r="D8" s="123">
        <v>44677</v>
      </c>
      <c r="E8" s="104" t="s">
        <v>269</v>
      </c>
      <c r="F8" s="125" t="s">
        <v>286</v>
      </c>
      <c r="G8" s="125" t="s">
        <v>287</v>
      </c>
      <c r="H8" s="126" t="s">
        <v>288</v>
      </c>
      <c r="I8" s="54" t="s">
        <v>289</v>
      </c>
      <c r="J8" s="126" t="s">
        <v>290</v>
      </c>
      <c r="K8" s="40">
        <v>2</v>
      </c>
      <c r="L8" s="127" t="s">
        <v>291</v>
      </c>
      <c r="M8" s="126" t="s">
        <v>275</v>
      </c>
      <c r="N8" s="126" t="s">
        <v>276</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267</v>
      </c>
      <c r="C9" s="311"/>
      <c r="D9" s="123">
        <v>44677</v>
      </c>
      <c r="E9" s="104" t="s">
        <v>269</v>
      </c>
      <c r="F9" s="125" t="s">
        <v>286</v>
      </c>
      <c r="G9" s="125" t="s">
        <v>292</v>
      </c>
      <c r="H9" s="126" t="s">
        <v>293</v>
      </c>
      <c r="I9" s="126" t="s">
        <v>294</v>
      </c>
      <c r="J9" s="54" t="s">
        <v>285</v>
      </c>
      <c r="K9" s="40">
        <v>1</v>
      </c>
      <c r="L9" s="40" t="s">
        <v>291</v>
      </c>
      <c r="M9" s="54" t="s">
        <v>275</v>
      </c>
      <c r="N9" s="54" t="s">
        <v>276</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267</v>
      </c>
      <c r="C10" s="311"/>
      <c r="D10" s="123">
        <v>44677</v>
      </c>
      <c r="E10" s="104" t="s">
        <v>269</v>
      </c>
      <c r="F10" s="125" t="s">
        <v>286</v>
      </c>
      <c r="G10" s="125" t="s">
        <v>295</v>
      </c>
      <c r="H10" s="126" t="s">
        <v>296</v>
      </c>
      <c r="I10" s="126" t="s">
        <v>297</v>
      </c>
      <c r="J10" s="126" t="s">
        <v>298</v>
      </c>
      <c r="K10" s="54">
        <v>3</v>
      </c>
      <c r="L10" s="126" t="s">
        <v>82</v>
      </c>
      <c r="M10" s="126" t="s">
        <v>275</v>
      </c>
      <c r="N10" s="126" t="s">
        <v>276</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267</v>
      </c>
      <c r="C11" s="311"/>
      <c r="D11" s="123">
        <v>44677</v>
      </c>
      <c r="E11" s="104" t="s">
        <v>269</v>
      </c>
      <c r="F11" s="313" t="s">
        <v>286</v>
      </c>
      <c r="G11" s="314" t="s">
        <v>299</v>
      </c>
      <c r="H11" s="54" t="s">
        <v>300</v>
      </c>
      <c r="I11" s="54" t="s">
        <v>301</v>
      </c>
      <c r="J11" s="54" t="s">
        <v>302</v>
      </c>
      <c r="K11" s="40">
        <v>2</v>
      </c>
      <c r="L11" s="40" t="s">
        <v>291</v>
      </c>
      <c r="M11" s="54" t="s">
        <v>275</v>
      </c>
      <c r="N11" s="54" t="s">
        <v>276</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267</v>
      </c>
      <c r="C12" s="311"/>
      <c r="D12" s="123">
        <v>44677</v>
      </c>
      <c r="E12" s="104" t="s">
        <v>269</v>
      </c>
      <c r="F12" s="313"/>
      <c r="G12" s="314"/>
      <c r="H12" s="126" t="s">
        <v>303</v>
      </c>
      <c r="I12" s="54" t="s">
        <v>304</v>
      </c>
      <c r="J12" s="54" t="s">
        <v>285</v>
      </c>
      <c r="K12" s="40">
        <v>1</v>
      </c>
      <c r="L12" s="40" t="s">
        <v>291</v>
      </c>
      <c r="M12" s="54" t="s">
        <v>275</v>
      </c>
      <c r="N12" s="54" t="s">
        <v>276</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267</v>
      </c>
      <c r="C13" s="311"/>
      <c r="D13" s="123">
        <v>44677</v>
      </c>
      <c r="E13" s="104" t="s">
        <v>269</v>
      </c>
      <c r="F13" s="315" t="s">
        <v>305</v>
      </c>
      <c r="G13" s="314" t="s">
        <v>306</v>
      </c>
      <c r="H13" s="54" t="s">
        <v>307</v>
      </c>
      <c r="I13" s="54" t="s">
        <v>308</v>
      </c>
      <c r="J13" s="54" t="s">
        <v>309</v>
      </c>
      <c r="K13" s="40">
        <v>2</v>
      </c>
      <c r="L13" s="40" t="s">
        <v>291</v>
      </c>
      <c r="M13" s="54" t="s">
        <v>275</v>
      </c>
      <c r="N13" s="54" t="s">
        <v>276</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267</v>
      </c>
      <c r="C14" s="311"/>
      <c r="D14" s="123">
        <v>44677</v>
      </c>
      <c r="E14" s="104" t="s">
        <v>269</v>
      </c>
      <c r="F14" s="315"/>
      <c r="G14" s="314"/>
      <c r="H14" s="54" t="s">
        <v>310</v>
      </c>
      <c r="I14" s="54" t="s">
        <v>311</v>
      </c>
      <c r="J14" s="54" t="s">
        <v>312</v>
      </c>
      <c r="K14" s="40">
        <v>1</v>
      </c>
      <c r="L14" s="40" t="s">
        <v>291</v>
      </c>
      <c r="M14" s="54" t="s">
        <v>275</v>
      </c>
      <c r="N14" s="54" t="s">
        <v>276</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267</v>
      </c>
      <c r="C15" s="311"/>
      <c r="D15" s="123">
        <v>44677</v>
      </c>
      <c r="E15" s="104" t="s">
        <v>269</v>
      </c>
      <c r="F15" s="314" t="s">
        <v>313</v>
      </c>
      <c r="G15" s="314" t="s">
        <v>314</v>
      </c>
      <c r="H15" s="54" t="s">
        <v>315</v>
      </c>
      <c r="I15" s="54" t="s">
        <v>316</v>
      </c>
      <c r="J15" s="54" t="s">
        <v>317</v>
      </c>
      <c r="K15" s="40">
        <v>3</v>
      </c>
      <c r="L15" s="40" t="s">
        <v>291</v>
      </c>
      <c r="M15" s="54" t="s">
        <v>275</v>
      </c>
      <c r="N15" s="54" t="s">
        <v>276</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267</v>
      </c>
      <c r="C16" s="312"/>
      <c r="D16" s="123">
        <v>44677</v>
      </c>
      <c r="E16" s="104" t="s">
        <v>269</v>
      </c>
      <c r="F16" s="314"/>
      <c r="G16" s="314"/>
      <c r="H16" s="54" t="s">
        <v>318</v>
      </c>
      <c r="I16" s="54" t="s">
        <v>319</v>
      </c>
      <c r="J16" s="54" t="s">
        <v>320</v>
      </c>
      <c r="K16" s="40">
        <v>1</v>
      </c>
      <c r="L16" s="40" t="s">
        <v>291</v>
      </c>
      <c r="M16" s="54" t="s">
        <v>275</v>
      </c>
      <c r="N16" s="54" t="s">
        <v>276</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4000000}">
    <filterColumn colId="12">
      <filters>
        <filter val="Unidad de Loterias"/>
      </filters>
    </filterColumn>
  </autoFilter>
  <mergeCells count="70">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BF2:BF3"/>
    <mergeCell ref="AS2:AS3"/>
    <mergeCell ref="AU2:AU3"/>
    <mergeCell ref="AW2:AW3"/>
    <mergeCell ref="AX2:AX3"/>
    <mergeCell ref="AY2:AY3"/>
    <mergeCell ref="AZ2:AZ3"/>
    <mergeCell ref="BA2:BA3"/>
    <mergeCell ref="BB2:BB3"/>
    <mergeCell ref="BC2:BC3"/>
    <mergeCell ref="BD2:BD3"/>
    <mergeCell ref="BE2:BE3"/>
    <mergeCell ref="BG2:BG3"/>
    <mergeCell ref="BH2:BH4"/>
    <mergeCell ref="BI2:BI3"/>
    <mergeCell ref="BJ2:BJ3"/>
    <mergeCell ref="BK2:BK4"/>
    <mergeCell ref="C5:C16"/>
    <mergeCell ref="F11:F12"/>
    <mergeCell ref="G11:G12"/>
    <mergeCell ref="F13:F14"/>
    <mergeCell ref="G13:G14"/>
    <mergeCell ref="F15:F16"/>
    <mergeCell ref="G15:G16"/>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xr:uid="{00000000-0002-0000-0400-000000000000}">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28"/>
      <c r="B1" s="328"/>
      <c r="C1" s="328"/>
      <c r="D1" s="328"/>
      <c r="E1" s="328"/>
      <c r="F1" s="328"/>
      <c r="G1" s="328"/>
      <c r="H1" s="328"/>
      <c r="I1" s="327" t="s">
        <v>209</v>
      </c>
      <c r="J1" s="327"/>
      <c r="K1" s="327"/>
      <c r="L1" s="327"/>
      <c r="M1" s="327"/>
      <c r="N1" s="327"/>
      <c r="O1" s="327"/>
      <c r="P1" s="327"/>
      <c r="Q1" s="327"/>
      <c r="R1" s="327"/>
      <c r="S1" s="327"/>
      <c r="T1" s="46"/>
      <c r="U1" s="329" t="s">
        <v>210</v>
      </c>
      <c r="V1" s="329"/>
      <c r="W1" s="329"/>
      <c r="X1" s="329"/>
      <c r="Y1" s="329"/>
      <c r="Z1" s="329"/>
      <c r="AA1" s="329"/>
      <c r="AB1" s="329"/>
      <c r="AC1" s="329"/>
      <c r="AD1" s="330" t="s">
        <v>211</v>
      </c>
      <c r="AE1" s="330"/>
      <c r="AF1" s="330"/>
      <c r="AG1" s="330"/>
      <c r="AH1" s="330"/>
      <c r="AI1" s="330"/>
      <c r="AJ1" s="330"/>
      <c r="AK1" s="330"/>
      <c r="AL1" s="51"/>
      <c r="AM1" s="321" t="s">
        <v>212</v>
      </c>
      <c r="AN1" s="321"/>
      <c r="AO1" s="321"/>
      <c r="AP1" s="321"/>
      <c r="AQ1" s="321"/>
      <c r="AR1" s="321"/>
      <c r="AS1" s="321"/>
      <c r="AT1" s="321"/>
      <c r="AU1" s="52"/>
      <c r="AV1" s="324" t="s">
        <v>213</v>
      </c>
      <c r="AW1" s="324"/>
      <c r="AX1" s="324"/>
      <c r="AY1" s="324"/>
      <c r="AZ1" s="324"/>
      <c r="BA1" s="324"/>
      <c r="BB1" s="324"/>
      <c r="BC1" s="324"/>
      <c r="BD1" s="53"/>
      <c r="BE1" s="325" t="s">
        <v>61</v>
      </c>
      <c r="BF1" s="325"/>
      <c r="BG1" s="325"/>
      <c r="BH1" s="325"/>
      <c r="BI1" s="325"/>
    </row>
    <row r="2" spans="1:61" ht="39.950000000000003" customHeight="1" x14ac:dyDescent="0.25">
      <c r="A2" s="326" t="s">
        <v>214</v>
      </c>
      <c r="B2" s="326" t="s">
        <v>9</v>
      </c>
      <c r="C2" s="326" t="s">
        <v>11</v>
      </c>
      <c r="D2" s="326" t="s">
        <v>215</v>
      </c>
      <c r="E2" s="326" t="s">
        <v>216</v>
      </c>
      <c r="F2" s="326" t="s">
        <v>13</v>
      </c>
      <c r="G2" s="326" t="s">
        <v>15</v>
      </c>
      <c r="H2" s="326" t="s">
        <v>17</v>
      </c>
      <c r="I2" s="322" t="s">
        <v>62</v>
      </c>
      <c r="J2" s="327" t="s">
        <v>217</v>
      </c>
      <c r="K2" s="327"/>
      <c r="L2" s="327"/>
      <c r="M2" s="322" t="s">
        <v>63</v>
      </c>
      <c r="N2" s="322" t="s">
        <v>218</v>
      </c>
      <c r="O2" s="322" t="s">
        <v>219</v>
      </c>
      <c r="P2" s="322" t="s">
        <v>32</v>
      </c>
      <c r="Q2" s="322" t="s">
        <v>220</v>
      </c>
      <c r="R2" s="322" t="s">
        <v>221</v>
      </c>
      <c r="S2" s="322" t="s">
        <v>222</v>
      </c>
      <c r="T2" s="44"/>
      <c r="U2" s="323" t="s">
        <v>223</v>
      </c>
      <c r="V2" s="323" t="s">
        <v>224</v>
      </c>
      <c r="W2" s="323" t="s">
        <v>69</v>
      </c>
      <c r="X2" s="323" t="s">
        <v>70</v>
      </c>
      <c r="Y2" s="323" t="s">
        <v>225</v>
      </c>
      <c r="Z2" s="323" t="s">
        <v>72</v>
      </c>
      <c r="AA2" s="323" t="s">
        <v>226</v>
      </c>
      <c r="AB2" s="323" t="s">
        <v>74</v>
      </c>
      <c r="AC2" s="45"/>
      <c r="AD2" s="320" t="s">
        <v>227</v>
      </c>
      <c r="AE2" s="320" t="s">
        <v>321</v>
      </c>
      <c r="AF2" s="320" t="s">
        <v>229</v>
      </c>
      <c r="AG2" s="320" t="s">
        <v>230</v>
      </c>
      <c r="AH2" s="320" t="s">
        <v>231</v>
      </c>
      <c r="AI2" s="320" t="s">
        <v>232</v>
      </c>
      <c r="AJ2" s="320" t="s">
        <v>233</v>
      </c>
      <c r="AK2" s="320" t="s">
        <v>234</v>
      </c>
      <c r="AL2" s="43"/>
      <c r="AM2" s="318" t="s">
        <v>235</v>
      </c>
      <c r="AN2" s="318" t="s">
        <v>236</v>
      </c>
      <c r="AO2" s="318" t="s">
        <v>237</v>
      </c>
      <c r="AP2" s="318" t="s">
        <v>238</v>
      </c>
      <c r="AQ2" s="318" t="s">
        <v>239</v>
      </c>
      <c r="AR2" s="318" t="s">
        <v>240</v>
      </c>
      <c r="AS2" s="318" t="s">
        <v>241</v>
      </c>
      <c r="AT2" s="318" t="s">
        <v>242</v>
      </c>
      <c r="AU2" s="48"/>
      <c r="AV2" s="319" t="s">
        <v>235</v>
      </c>
      <c r="AW2" s="47"/>
      <c r="AX2" s="319" t="s">
        <v>236</v>
      </c>
      <c r="AY2" s="319" t="s">
        <v>237</v>
      </c>
      <c r="AZ2" s="319" t="s">
        <v>238</v>
      </c>
      <c r="BA2" s="319" t="s">
        <v>243</v>
      </c>
      <c r="BB2" s="319" t="s">
        <v>240</v>
      </c>
      <c r="BC2" s="319" t="s">
        <v>241</v>
      </c>
      <c r="BD2" s="319" t="s">
        <v>244</v>
      </c>
      <c r="BE2" s="316" t="s">
        <v>52</v>
      </c>
      <c r="BF2" s="316" t="s">
        <v>245</v>
      </c>
      <c r="BG2" s="316" t="s">
        <v>246</v>
      </c>
      <c r="BH2" s="316" t="s">
        <v>247</v>
      </c>
      <c r="BI2" s="317" t="s">
        <v>248</v>
      </c>
    </row>
    <row r="3" spans="1:61" ht="39.950000000000003" customHeight="1" x14ac:dyDescent="0.25">
      <c r="A3" s="326"/>
      <c r="B3" s="326"/>
      <c r="C3" s="326"/>
      <c r="D3" s="326"/>
      <c r="E3" s="326"/>
      <c r="F3" s="326"/>
      <c r="G3" s="326"/>
      <c r="H3" s="326"/>
      <c r="I3" s="322"/>
      <c r="J3" s="34" t="s">
        <v>249</v>
      </c>
      <c r="K3" s="44" t="s">
        <v>24</v>
      </c>
      <c r="L3" s="44" t="s">
        <v>26</v>
      </c>
      <c r="M3" s="322"/>
      <c r="N3" s="322"/>
      <c r="O3" s="322"/>
      <c r="P3" s="322"/>
      <c r="Q3" s="322"/>
      <c r="R3" s="322"/>
      <c r="S3" s="322"/>
      <c r="T3" s="44" t="s">
        <v>250</v>
      </c>
      <c r="U3" s="323"/>
      <c r="V3" s="323"/>
      <c r="W3" s="323"/>
      <c r="X3" s="323"/>
      <c r="Y3" s="323"/>
      <c r="Z3" s="323"/>
      <c r="AA3" s="323"/>
      <c r="AB3" s="323"/>
      <c r="AC3" s="45" t="s">
        <v>52</v>
      </c>
      <c r="AD3" s="320"/>
      <c r="AE3" s="320"/>
      <c r="AF3" s="320"/>
      <c r="AG3" s="320"/>
      <c r="AH3" s="320"/>
      <c r="AI3" s="320"/>
      <c r="AJ3" s="320"/>
      <c r="AK3" s="320"/>
      <c r="AL3" s="43" t="s">
        <v>52</v>
      </c>
      <c r="AM3" s="318"/>
      <c r="AN3" s="318"/>
      <c r="AO3" s="318"/>
      <c r="AP3" s="318"/>
      <c r="AQ3" s="318"/>
      <c r="AR3" s="318"/>
      <c r="AS3" s="318"/>
      <c r="AT3" s="318"/>
      <c r="AU3" s="48" t="s">
        <v>52</v>
      </c>
      <c r="AV3" s="319"/>
      <c r="AW3" s="47" t="s">
        <v>251</v>
      </c>
      <c r="AX3" s="319"/>
      <c r="AY3" s="319"/>
      <c r="AZ3" s="319"/>
      <c r="BA3" s="319"/>
      <c r="BB3" s="319"/>
      <c r="BC3" s="319"/>
      <c r="BD3" s="319"/>
      <c r="BE3" s="316"/>
      <c r="BF3" s="316"/>
      <c r="BG3" s="316"/>
      <c r="BH3" s="316"/>
      <c r="BI3" s="317"/>
    </row>
    <row r="4" spans="1:61" ht="39.950000000000003" customHeight="1" x14ac:dyDescent="0.25">
      <c r="A4" s="1" t="s">
        <v>252</v>
      </c>
      <c r="B4" s="1" t="s">
        <v>253</v>
      </c>
      <c r="C4" s="1" t="s">
        <v>254</v>
      </c>
      <c r="D4" s="1" t="s">
        <v>252</v>
      </c>
      <c r="E4" s="1" t="s">
        <v>255</v>
      </c>
      <c r="F4" s="1" t="s">
        <v>253</v>
      </c>
      <c r="G4" s="1"/>
      <c r="H4" s="1" t="s">
        <v>256</v>
      </c>
      <c r="I4" s="2" t="s">
        <v>257</v>
      </c>
      <c r="J4" s="35" t="s">
        <v>258</v>
      </c>
      <c r="K4" s="2"/>
      <c r="L4" s="2" t="s">
        <v>259</v>
      </c>
      <c r="M4" s="2" t="s">
        <v>253</v>
      </c>
      <c r="N4" s="2" t="s">
        <v>253</v>
      </c>
      <c r="O4" s="2" t="s">
        <v>260</v>
      </c>
      <c r="P4" s="2" t="s">
        <v>253</v>
      </c>
      <c r="Q4" s="2" t="s">
        <v>261</v>
      </c>
      <c r="R4" s="2" t="s">
        <v>252</v>
      </c>
      <c r="S4" s="2" t="s">
        <v>252</v>
      </c>
      <c r="T4" s="2" t="s">
        <v>252</v>
      </c>
      <c r="U4" s="26" t="s">
        <v>252</v>
      </c>
      <c r="V4" s="26" t="s">
        <v>262</v>
      </c>
      <c r="W4" s="26" t="s">
        <v>263</v>
      </c>
      <c r="X4" s="26" t="s">
        <v>264</v>
      </c>
      <c r="Y4" s="26" t="s">
        <v>264</v>
      </c>
      <c r="Z4" s="26" t="s">
        <v>260</v>
      </c>
      <c r="AA4" s="26" t="s">
        <v>265</v>
      </c>
      <c r="AB4" s="26" t="s">
        <v>253</v>
      </c>
      <c r="AC4" s="26" t="s">
        <v>266</v>
      </c>
      <c r="AD4" s="27" t="s">
        <v>252</v>
      </c>
      <c r="AE4" s="27"/>
      <c r="AF4" s="27" t="s">
        <v>322</v>
      </c>
      <c r="AG4" s="27" t="s">
        <v>264</v>
      </c>
      <c r="AH4" s="27" t="s">
        <v>264</v>
      </c>
      <c r="AI4" s="27" t="s">
        <v>260</v>
      </c>
      <c r="AJ4" s="27" t="s">
        <v>265</v>
      </c>
      <c r="AK4" s="27" t="s">
        <v>253</v>
      </c>
      <c r="AL4" s="27"/>
      <c r="AM4" s="28" t="s">
        <v>252</v>
      </c>
      <c r="AN4" s="28" t="s">
        <v>262</v>
      </c>
      <c r="AO4" s="28" t="s">
        <v>263</v>
      </c>
      <c r="AP4" s="28" t="s">
        <v>264</v>
      </c>
      <c r="AQ4" s="28" t="s">
        <v>264</v>
      </c>
      <c r="AR4" s="28" t="s">
        <v>260</v>
      </c>
      <c r="AS4" s="28" t="s">
        <v>265</v>
      </c>
      <c r="AT4" s="28" t="s">
        <v>253</v>
      </c>
      <c r="AU4" s="28"/>
      <c r="AV4" s="29" t="s">
        <v>252</v>
      </c>
      <c r="AW4" s="29"/>
      <c r="AX4" s="29" t="s">
        <v>262</v>
      </c>
      <c r="AY4" s="29" t="s">
        <v>263</v>
      </c>
      <c r="AZ4" s="29" t="s">
        <v>264</v>
      </c>
      <c r="BA4" s="29" t="s">
        <v>264</v>
      </c>
      <c r="BB4" s="29" t="s">
        <v>260</v>
      </c>
      <c r="BC4" s="29" t="s">
        <v>265</v>
      </c>
      <c r="BD4" s="29"/>
      <c r="BE4" s="50" t="s">
        <v>266</v>
      </c>
      <c r="BF4" s="50"/>
      <c r="BG4" s="50" t="s">
        <v>266</v>
      </c>
      <c r="BH4" s="50" t="s">
        <v>253</v>
      </c>
      <c r="BI4" s="317"/>
    </row>
    <row r="5" spans="1:61" ht="159.75" customHeight="1" x14ac:dyDescent="0.25">
      <c r="A5" s="58"/>
      <c r="B5" s="49" t="s">
        <v>267</v>
      </c>
      <c r="C5" s="335" t="s">
        <v>323</v>
      </c>
      <c r="D5" s="336">
        <v>44670</v>
      </c>
      <c r="E5" s="337" t="s">
        <v>324</v>
      </c>
      <c r="F5" s="102" t="s">
        <v>325</v>
      </c>
      <c r="G5" s="339">
        <v>142</v>
      </c>
      <c r="H5" s="344" t="s">
        <v>326</v>
      </c>
      <c r="I5" s="338" t="s">
        <v>327</v>
      </c>
      <c r="J5" s="130" t="s">
        <v>328</v>
      </c>
      <c r="K5" s="130" t="s">
        <v>329</v>
      </c>
      <c r="L5" s="112">
        <v>1</v>
      </c>
      <c r="M5" s="112" t="s">
        <v>82</v>
      </c>
      <c r="N5" s="112" t="s">
        <v>330</v>
      </c>
      <c r="O5" s="130" t="s">
        <v>331</v>
      </c>
      <c r="P5" s="31">
        <v>1</v>
      </c>
      <c r="Q5" s="5"/>
      <c r="R5" s="131">
        <v>44685</v>
      </c>
      <c r="S5" s="139">
        <v>44685</v>
      </c>
      <c r="T5" s="107"/>
      <c r="U5" s="108"/>
      <c r="V5" s="109"/>
      <c r="W5" s="40"/>
      <c r="X5" s="100"/>
      <c r="Y5" s="110"/>
      <c r="Z5" s="40"/>
      <c r="AA5" s="111"/>
      <c r="AB5" s="42"/>
      <c r="AC5" s="112"/>
      <c r="AD5" s="113">
        <v>44742</v>
      </c>
      <c r="AE5" s="114" t="s">
        <v>332</v>
      </c>
      <c r="AF5" s="40">
        <v>1</v>
      </c>
      <c r="AG5" s="100">
        <f>IF(AF5="","",IF(OR($L5=0,$L5="",AD5=""),"",AF5/$L5))</f>
        <v>1</v>
      </c>
      <c r="AH5" s="117">
        <f>(IF(OR($P5="",AG5=""),"",IF(OR($P5=0,AG5=0),0,IF((AG5*100%)/$P5&gt;100%,100%,(AG5*100%)/$P5))))</f>
        <v>1</v>
      </c>
      <c r="AI5" s="101" t="str">
        <f t="shared" ref="AI5" si="0">IF(AF5="","",IF(AH5&lt;100%, IF(AH5&lt;50%, "ALERTA","EN TERMINO"), IF(AH5=100%, "OK", "EN TERMINO")))</f>
        <v>OK</v>
      </c>
      <c r="AJ5" s="32" t="s">
        <v>333</v>
      </c>
      <c r="AK5" s="54" t="s">
        <v>334</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267</v>
      </c>
      <c r="C6" s="335"/>
      <c r="D6" s="336"/>
      <c r="E6" s="337"/>
      <c r="F6" s="102" t="s">
        <v>325</v>
      </c>
      <c r="G6" s="340"/>
      <c r="H6" s="344"/>
      <c r="I6" s="338"/>
      <c r="J6" s="130" t="s">
        <v>335</v>
      </c>
      <c r="K6" s="130" t="s">
        <v>336</v>
      </c>
      <c r="L6" s="112">
        <v>1</v>
      </c>
      <c r="M6" s="112" t="s">
        <v>82</v>
      </c>
      <c r="N6" s="112" t="s">
        <v>330</v>
      </c>
      <c r="O6" s="130" t="s">
        <v>331</v>
      </c>
      <c r="P6" s="31">
        <v>1</v>
      </c>
      <c r="Q6" s="5"/>
      <c r="R6" s="131">
        <v>44687</v>
      </c>
      <c r="S6" s="140">
        <v>44742</v>
      </c>
      <c r="T6" s="107"/>
      <c r="U6" s="41"/>
      <c r="V6" s="116"/>
      <c r="W6" s="37"/>
      <c r="X6" s="100"/>
      <c r="Y6" s="110"/>
      <c r="Z6" s="40"/>
      <c r="AA6" s="102"/>
      <c r="AB6" s="42"/>
      <c r="AC6" s="112"/>
      <c r="AD6" s="113">
        <v>44742</v>
      </c>
      <c r="AE6" s="111" t="s">
        <v>337</v>
      </c>
      <c r="AF6" s="40">
        <v>1</v>
      </c>
      <c r="AG6" s="100">
        <f>IF(AF6="","",IF(OR($L6=0,$L6="",AD6=""),"",AF6/$L6))</f>
        <v>1</v>
      </c>
      <c r="AH6" s="117">
        <f>(IF(OR($P6="",AG6=""),"",IF(OR($P6=0,AG6=0),0,IF((AG6*100%)/$P6&gt;100%,100%,(AG6*100%)/$P6))))</f>
        <v>1</v>
      </c>
      <c r="AI6" s="101" t="str">
        <f t="shared" ref="AI6" si="3">IF(AF6="","",IF(AH6&lt;100%, IF(AH6&lt;50%, "ALERTA","EN TERMINO"), IF(AH6=100%, "OK", "EN TERMINO")))</f>
        <v>OK</v>
      </c>
      <c r="AJ6" s="33" t="s">
        <v>338</v>
      </c>
      <c r="AK6" s="54" t="s">
        <v>334</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33"/>
      <c r="D9" s="59"/>
      <c r="F9" s="55"/>
      <c r="G9" s="55"/>
      <c r="H9" s="69"/>
      <c r="I9" s="69"/>
      <c r="J9" s="70"/>
      <c r="K9" s="71"/>
      <c r="M9" s="12"/>
      <c r="N9" s="12"/>
      <c r="O9" s="12"/>
      <c r="P9" s="65"/>
      <c r="R9" s="72"/>
      <c r="S9" s="73"/>
      <c r="T9" s="67"/>
    </row>
    <row r="10" spans="1:61" ht="39.950000000000003" customHeight="1" x14ac:dyDescent="0.25">
      <c r="A10" s="59"/>
      <c r="B10" s="12"/>
      <c r="C10" s="333"/>
      <c r="D10" s="59"/>
      <c r="E10" s="332"/>
      <c r="F10" s="55"/>
      <c r="G10" s="55"/>
      <c r="H10" s="331"/>
      <c r="I10" s="331"/>
      <c r="J10" s="70"/>
      <c r="K10" s="71"/>
      <c r="M10" s="12"/>
      <c r="N10" s="12"/>
      <c r="O10" s="12"/>
      <c r="P10" s="65"/>
      <c r="R10" s="72"/>
      <c r="S10" s="73"/>
      <c r="T10" s="67"/>
    </row>
    <row r="11" spans="1:61" ht="39.950000000000003" customHeight="1" x14ac:dyDescent="0.25">
      <c r="A11" s="59"/>
      <c r="B11" s="12"/>
      <c r="C11" s="333"/>
      <c r="D11" s="59"/>
      <c r="E11" s="332"/>
      <c r="F11" s="55"/>
      <c r="G11" s="55"/>
      <c r="H11" s="331"/>
      <c r="I11" s="331"/>
      <c r="J11" s="70"/>
      <c r="K11" s="71"/>
      <c r="M11" s="12"/>
      <c r="N11" s="12"/>
      <c r="O11" s="12"/>
      <c r="P11" s="65"/>
      <c r="R11" s="72"/>
      <c r="S11" s="73"/>
      <c r="T11" s="67"/>
    </row>
    <row r="12" spans="1:61" ht="39.950000000000003" customHeight="1" x14ac:dyDescent="0.25">
      <c r="A12" s="59"/>
      <c r="B12" s="12"/>
      <c r="C12" s="333"/>
      <c r="D12" s="59"/>
      <c r="E12" s="332"/>
      <c r="F12" s="55"/>
      <c r="G12" s="55"/>
      <c r="H12" s="331"/>
      <c r="I12" s="331"/>
      <c r="J12" s="70"/>
      <c r="K12" s="71"/>
      <c r="M12" s="12"/>
      <c r="N12" s="12"/>
      <c r="O12" s="12"/>
      <c r="P12" s="65"/>
      <c r="R12" s="72"/>
      <c r="S12" s="73"/>
      <c r="T12" s="67"/>
    </row>
    <row r="13" spans="1:61" ht="39.950000000000003" customHeight="1" x14ac:dyDescent="0.25">
      <c r="A13" s="59"/>
      <c r="B13" s="12"/>
      <c r="C13" s="333"/>
      <c r="D13" s="59"/>
      <c r="E13" s="332"/>
      <c r="F13" s="55"/>
      <c r="G13" s="55"/>
      <c r="H13" s="331"/>
      <c r="I13" s="331"/>
      <c r="J13" s="70"/>
      <c r="K13" s="71"/>
      <c r="M13" s="12"/>
      <c r="N13" s="12"/>
      <c r="O13" s="12"/>
      <c r="P13" s="65"/>
      <c r="R13" s="72"/>
      <c r="S13" s="73"/>
      <c r="T13" s="67"/>
    </row>
    <row r="14" spans="1:61" ht="39.950000000000003" customHeight="1" x14ac:dyDescent="0.25">
      <c r="A14" s="59"/>
      <c r="B14" s="12"/>
      <c r="C14" s="333"/>
      <c r="D14" s="59"/>
      <c r="E14" s="332"/>
      <c r="F14" s="55"/>
      <c r="G14" s="55"/>
      <c r="H14" s="331"/>
      <c r="I14" s="331"/>
      <c r="J14" s="70"/>
      <c r="K14" s="71"/>
      <c r="M14" s="12"/>
      <c r="N14" s="12"/>
      <c r="O14" s="12"/>
      <c r="P14" s="65"/>
      <c r="R14" s="72"/>
      <c r="S14" s="73"/>
      <c r="T14" s="67"/>
    </row>
    <row r="15" spans="1:61" ht="39.950000000000003" customHeight="1" x14ac:dyDescent="0.25">
      <c r="A15" s="59"/>
      <c r="B15" s="12"/>
      <c r="C15" s="333"/>
      <c r="D15" s="59"/>
      <c r="E15" s="332"/>
      <c r="F15" s="55"/>
      <c r="G15" s="55"/>
      <c r="H15" s="331"/>
      <c r="I15" s="331"/>
      <c r="J15" s="70"/>
      <c r="K15" s="71"/>
      <c r="M15" s="12"/>
      <c r="N15" s="12"/>
      <c r="O15" s="12"/>
      <c r="P15" s="65"/>
      <c r="R15" s="72"/>
      <c r="S15" s="73"/>
      <c r="T15" s="67"/>
    </row>
    <row r="16" spans="1:61" ht="39.950000000000003" customHeight="1" x14ac:dyDescent="0.25">
      <c r="A16" s="59"/>
      <c r="B16" s="12"/>
      <c r="C16" s="333"/>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33"/>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33"/>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33"/>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33"/>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33"/>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33"/>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33"/>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33"/>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33"/>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33"/>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33"/>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33"/>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33"/>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33"/>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33"/>
      <c r="D31" s="59"/>
      <c r="F31" s="80"/>
      <c r="G31" s="80"/>
      <c r="H31" s="69"/>
      <c r="I31" s="69"/>
      <c r="J31" s="69"/>
      <c r="K31" s="81"/>
      <c r="L31" s="81"/>
      <c r="M31" s="12"/>
      <c r="N31" s="12"/>
      <c r="O31" s="69"/>
      <c r="P31" s="65"/>
      <c r="Q31" s="69"/>
      <c r="R31" s="76"/>
      <c r="S31" s="76"/>
      <c r="T31" s="334"/>
      <c r="U31" s="82"/>
      <c r="W31" s="83"/>
      <c r="X31" s="15"/>
      <c r="Y31" s="20"/>
      <c r="Z31" s="14"/>
      <c r="AA31" s="38"/>
      <c r="AB31" s="11"/>
      <c r="AC31" s="22"/>
      <c r="BG31" s="14"/>
    </row>
    <row r="32" spans="1:59" ht="39.950000000000003" customHeight="1" x14ac:dyDescent="0.25">
      <c r="A32" s="59"/>
      <c r="B32" s="12"/>
      <c r="C32" s="333"/>
      <c r="D32" s="59"/>
      <c r="F32" s="80"/>
      <c r="G32" s="80"/>
      <c r="H32" s="69"/>
      <c r="I32" s="81"/>
      <c r="J32" s="69"/>
      <c r="K32" s="81"/>
      <c r="L32" s="81"/>
      <c r="M32" s="12"/>
      <c r="N32" s="12"/>
      <c r="O32" s="81"/>
      <c r="P32" s="65"/>
      <c r="Q32" s="81"/>
      <c r="R32" s="73"/>
      <c r="S32" s="73"/>
      <c r="T32" s="334"/>
      <c r="U32" s="82"/>
      <c r="W32" s="83"/>
      <c r="X32" s="15"/>
      <c r="Y32" s="20"/>
      <c r="Z32" s="14"/>
      <c r="AA32" s="38"/>
      <c r="AB32" s="11"/>
      <c r="AC32" s="22"/>
      <c r="BG32" s="14"/>
    </row>
    <row r="33" spans="1:61" ht="39.950000000000003" customHeight="1" x14ac:dyDescent="0.25">
      <c r="A33" s="59"/>
      <c r="B33" s="12"/>
      <c r="C33" s="333"/>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33"/>
      <c r="D34" s="59"/>
      <c r="F34" s="80"/>
      <c r="G34" s="80"/>
      <c r="H34" s="69"/>
      <c r="I34" s="331"/>
      <c r="J34" s="331"/>
      <c r="K34" s="331"/>
      <c r="L34" s="331"/>
      <c r="M34" s="12"/>
      <c r="N34" s="12"/>
      <c r="O34" s="81"/>
      <c r="P34" s="65"/>
      <c r="Q34" s="331"/>
      <c r="R34" s="334"/>
      <c r="S34" s="334"/>
      <c r="T34" s="73"/>
      <c r="U34" s="82"/>
      <c r="W34" s="83"/>
      <c r="X34" s="15"/>
      <c r="Y34" s="20"/>
      <c r="Z34" s="14"/>
      <c r="AA34" s="39"/>
      <c r="AB34" s="11"/>
      <c r="AC34" s="22"/>
      <c r="BG34" s="14"/>
    </row>
    <row r="35" spans="1:61" ht="39.950000000000003" customHeight="1" x14ac:dyDescent="0.25">
      <c r="A35" s="59"/>
      <c r="B35" s="12"/>
      <c r="C35" s="333"/>
      <c r="D35" s="59"/>
      <c r="F35" s="80"/>
      <c r="G35" s="80"/>
      <c r="H35" s="69"/>
      <c r="I35" s="331"/>
      <c r="J35" s="331"/>
      <c r="K35" s="331"/>
      <c r="L35" s="331"/>
      <c r="M35" s="12"/>
      <c r="N35" s="12"/>
      <c r="O35" s="81"/>
      <c r="P35" s="65"/>
      <c r="Q35" s="331"/>
      <c r="R35" s="334"/>
      <c r="S35" s="334"/>
      <c r="T35" s="73"/>
      <c r="U35" s="82"/>
      <c r="W35" s="83"/>
      <c r="X35" s="15"/>
      <c r="Y35" s="20"/>
      <c r="Z35" s="14"/>
      <c r="AA35" s="39"/>
      <c r="AB35" s="11"/>
      <c r="AC35" s="22"/>
      <c r="BG35" s="14"/>
    </row>
    <row r="36" spans="1:61" ht="39.950000000000003" customHeight="1" x14ac:dyDescent="0.25">
      <c r="A36" s="59"/>
      <c r="B36" s="12"/>
      <c r="C36" s="333"/>
      <c r="D36" s="59"/>
      <c r="F36" s="80"/>
      <c r="G36" s="80"/>
      <c r="H36" s="69"/>
      <c r="I36" s="331"/>
      <c r="J36" s="331"/>
      <c r="K36" s="331"/>
      <c r="L36" s="331"/>
      <c r="M36" s="12"/>
      <c r="N36" s="12"/>
      <c r="O36" s="81"/>
      <c r="P36" s="65"/>
      <c r="Q36" s="331"/>
      <c r="R36" s="334"/>
      <c r="S36" s="334"/>
      <c r="T36" s="334"/>
      <c r="U36" s="82"/>
      <c r="W36" s="83"/>
      <c r="X36" s="15"/>
      <c r="Y36" s="20"/>
      <c r="Z36" s="14"/>
      <c r="AA36" s="39"/>
      <c r="AB36" s="11"/>
      <c r="AC36" s="22"/>
      <c r="BG36" s="14"/>
    </row>
    <row r="37" spans="1:61" ht="39.950000000000003" customHeight="1" x14ac:dyDescent="0.25">
      <c r="A37" s="59"/>
      <c r="B37" s="12"/>
      <c r="C37" s="333"/>
      <c r="D37" s="59"/>
      <c r="F37" s="80"/>
      <c r="G37" s="80"/>
      <c r="H37" s="69"/>
      <c r="I37" s="331"/>
      <c r="J37" s="331"/>
      <c r="K37" s="331"/>
      <c r="L37" s="331"/>
      <c r="M37" s="12"/>
      <c r="N37" s="12"/>
      <c r="O37" s="81"/>
      <c r="P37" s="65"/>
      <c r="Q37" s="331"/>
      <c r="R37" s="334"/>
      <c r="S37" s="334"/>
      <c r="T37" s="334"/>
      <c r="U37" s="82"/>
      <c r="W37" s="83"/>
      <c r="X37" s="15"/>
      <c r="Y37" s="20"/>
      <c r="Z37" s="14"/>
      <c r="AA37" s="39"/>
      <c r="AB37" s="11"/>
      <c r="AC37" s="22"/>
      <c r="BG37" s="14"/>
    </row>
    <row r="38" spans="1:61" ht="39.950000000000003" customHeight="1" x14ac:dyDescent="0.25">
      <c r="A38" s="59"/>
      <c r="B38" s="12"/>
      <c r="C38" s="333"/>
      <c r="D38" s="59"/>
      <c r="F38" s="80"/>
      <c r="G38" s="80"/>
      <c r="H38" s="69"/>
      <c r="I38" s="331"/>
      <c r="J38" s="331"/>
      <c r="K38" s="331"/>
      <c r="L38" s="81"/>
      <c r="M38" s="12"/>
      <c r="N38" s="12"/>
      <c r="O38" s="81"/>
      <c r="P38" s="65"/>
      <c r="Q38" s="331"/>
      <c r="R38" s="334"/>
      <c r="S38" s="334"/>
      <c r="T38" s="334"/>
      <c r="U38" s="82"/>
      <c r="W38" s="83"/>
      <c r="X38" s="15"/>
      <c r="Y38" s="20"/>
      <c r="Z38" s="14"/>
      <c r="AA38" s="39"/>
      <c r="AB38" s="11"/>
      <c r="AC38" s="22"/>
      <c r="BG38" s="14"/>
    </row>
    <row r="39" spans="1:61" ht="39.950000000000003" customHeight="1" x14ac:dyDescent="0.25">
      <c r="A39" s="59"/>
      <c r="B39" s="12"/>
      <c r="C39" s="333"/>
      <c r="D39" s="59"/>
      <c r="F39" s="80"/>
      <c r="G39" s="80"/>
      <c r="H39" s="69"/>
      <c r="I39" s="331"/>
      <c r="J39" s="331"/>
      <c r="K39" s="331"/>
      <c r="L39" s="81"/>
      <c r="M39" s="12"/>
      <c r="N39" s="12"/>
      <c r="O39" s="81"/>
      <c r="P39" s="65"/>
      <c r="Q39" s="331"/>
      <c r="R39" s="334"/>
      <c r="S39" s="334"/>
      <c r="T39" s="334"/>
      <c r="U39" s="82"/>
      <c r="W39" s="83"/>
      <c r="X39" s="15"/>
      <c r="Y39" s="20"/>
      <c r="Z39" s="14"/>
      <c r="AA39" s="39"/>
      <c r="AB39" s="11"/>
      <c r="AC39" s="22"/>
      <c r="BG39" s="14"/>
    </row>
    <row r="40" spans="1:61" ht="39.950000000000003" customHeight="1" x14ac:dyDescent="0.25">
      <c r="A40" s="59"/>
      <c r="B40" s="12"/>
      <c r="C40" s="333"/>
      <c r="D40" s="59"/>
      <c r="F40" s="80"/>
      <c r="G40" s="80"/>
      <c r="H40" s="69"/>
      <c r="I40" s="331"/>
      <c r="J40" s="331"/>
      <c r="K40" s="331"/>
      <c r="L40" s="81"/>
      <c r="M40" s="12"/>
      <c r="N40" s="12"/>
      <c r="O40" s="81"/>
      <c r="P40" s="65"/>
      <c r="Q40" s="331"/>
      <c r="R40" s="334"/>
      <c r="S40" s="334"/>
      <c r="T40" s="334"/>
      <c r="U40" s="82"/>
      <c r="W40" s="83"/>
      <c r="X40" s="15"/>
      <c r="Y40" s="20"/>
      <c r="Z40" s="14"/>
      <c r="AA40" s="39"/>
      <c r="AB40" s="11"/>
      <c r="AC40" s="22"/>
      <c r="BG40" s="14"/>
    </row>
    <row r="41" spans="1:61" ht="39.950000000000003" customHeight="1" x14ac:dyDescent="0.25">
      <c r="A41" s="59"/>
      <c r="B41" s="12"/>
      <c r="C41" s="333"/>
      <c r="D41" s="59"/>
      <c r="F41" s="80"/>
      <c r="G41" s="80"/>
      <c r="H41" s="69"/>
      <c r="I41" s="331"/>
      <c r="J41" s="331"/>
      <c r="K41" s="331"/>
      <c r="L41" s="81"/>
      <c r="M41" s="12"/>
      <c r="N41" s="12"/>
      <c r="O41" s="81"/>
      <c r="P41" s="65"/>
      <c r="Q41" s="331"/>
      <c r="R41" s="334"/>
      <c r="S41" s="334"/>
      <c r="T41" s="334"/>
      <c r="U41" s="82"/>
      <c r="W41" s="83"/>
      <c r="X41" s="15"/>
      <c r="Y41" s="20"/>
      <c r="Z41" s="14"/>
      <c r="AA41" s="39"/>
      <c r="AB41" s="11"/>
      <c r="AC41" s="22"/>
      <c r="BG41" s="14"/>
    </row>
    <row r="42" spans="1:61" ht="39.950000000000003" customHeight="1" x14ac:dyDescent="0.25">
      <c r="A42" s="59"/>
      <c r="B42" s="12"/>
      <c r="C42" s="333"/>
      <c r="D42" s="59"/>
      <c r="F42" s="80"/>
      <c r="G42" s="80"/>
      <c r="H42" s="69"/>
      <c r="I42" s="331"/>
      <c r="J42" s="331"/>
      <c r="K42" s="331"/>
      <c r="L42" s="81"/>
      <c r="M42" s="12"/>
      <c r="N42" s="12"/>
      <c r="O42" s="81"/>
      <c r="P42" s="65"/>
      <c r="Q42" s="331"/>
      <c r="R42" s="334"/>
      <c r="S42" s="334"/>
      <c r="T42" s="334"/>
      <c r="U42" s="82"/>
      <c r="W42" s="83"/>
      <c r="X42" s="15"/>
      <c r="Y42" s="20"/>
      <c r="Z42" s="14"/>
      <c r="AA42" s="39"/>
      <c r="AB42" s="11"/>
      <c r="AC42" s="22"/>
      <c r="BG42" s="14"/>
    </row>
    <row r="43" spans="1:61" ht="39.950000000000003" customHeight="1" x14ac:dyDescent="0.25">
      <c r="A43" s="59"/>
      <c r="B43" s="12"/>
      <c r="C43" s="333"/>
      <c r="D43" s="59"/>
      <c r="F43" s="80"/>
      <c r="G43" s="80"/>
      <c r="H43" s="69"/>
      <c r="I43" s="331"/>
      <c r="J43" s="331"/>
      <c r="K43" s="331"/>
      <c r="L43" s="81"/>
      <c r="M43" s="12"/>
      <c r="N43" s="12"/>
      <c r="O43" s="81"/>
      <c r="P43" s="65"/>
      <c r="Q43" s="331"/>
      <c r="R43" s="334"/>
      <c r="S43" s="334"/>
      <c r="T43" s="334"/>
      <c r="U43" s="82"/>
      <c r="W43" s="83"/>
      <c r="X43" s="15"/>
      <c r="Y43" s="20"/>
      <c r="Z43" s="14"/>
      <c r="AA43" s="39"/>
      <c r="AB43" s="11"/>
      <c r="AC43" s="22"/>
      <c r="BG43" s="14"/>
    </row>
    <row r="44" spans="1:61" ht="39.950000000000003" customHeight="1" x14ac:dyDescent="0.25">
      <c r="A44" s="59"/>
      <c r="B44" s="12"/>
      <c r="C44" s="333"/>
      <c r="D44" s="59"/>
      <c r="F44" s="80"/>
      <c r="G44" s="80"/>
      <c r="H44" s="69"/>
      <c r="I44" s="331"/>
      <c r="J44" s="331"/>
      <c r="K44" s="331"/>
      <c r="L44" s="81"/>
      <c r="M44" s="12"/>
      <c r="N44" s="12"/>
      <c r="O44" s="81"/>
      <c r="P44" s="65"/>
      <c r="Q44" s="331"/>
      <c r="R44" s="334"/>
      <c r="S44" s="334"/>
      <c r="T44" s="334"/>
      <c r="U44" s="82"/>
      <c r="W44" s="83"/>
      <c r="X44" s="15"/>
      <c r="Y44" s="20"/>
      <c r="Z44" s="14"/>
      <c r="AA44" s="39"/>
      <c r="AB44" s="11"/>
      <c r="AC44" s="22"/>
      <c r="BG44" s="14"/>
    </row>
    <row r="45" spans="1:61" ht="39.950000000000003" customHeight="1" x14ac:dyDescent="0.25">
      <c r="A45" s="59"/>
      <c r="B45" s="12"/>
      <c r="C45" s="333"/>
      <c r="D45" s="59"/>
      <c r="F45" s="80"/>
      <c r="G45" s="80"/>
      <c r="H45" s="69"/>
      <c r="I45" s="331"/>
      <c r="J45" s="331"/>
      <c r="K45" s="331"/>
      <c r="L45" s="81"/>
      <c r="M45" s="12"/>
      <c r="N45" s="12"/>
      <c r="O45" s="81"/>
      <c r="P45" s="65"/>
      <c r="Q45" s="331"/>
      <c r="R45" s="334"/>
      <c r="S45" s="334"/>
      <c r="T45" s="334"/>
      <c r="U45" s="82"/>
      <c r="W45" s="83"/>
      <c r="X45" s="15"/>
      <c r="Y45" s="20"/>
      <c r="Z45" s="14"/>
      <c r="AA45" s="39"/>
      <c r="AB45" s="11"/>
      <c r="AC45" s="22"/>
      <c r="BG45" s="14"/>
    </row>
    <row r="46" spans="1:61" ht="39.950000000000003" customHeight="1" x14ac:dyDescent="0.25">
      <c r="A46" s="59"/>
      <c r="B46" s="12"/>
      <c r="C46" s="333"/>
      <c r="D46" s="59"/>
      <c r="F46" s="80"/>
      <c r="G46" s="80"/>
      <c r="H46" s="69"/>
      <c r="I46" s="331"/>
      <c r="J46" s="331"/>
      <c r="K46" s="331"/>
      <c r="L46" s="81"/>
      <c r="M46" s="12"/>
      <c r="N46" s="12"/>
      <c r="O46" s="81"/>
      <c r="P46" s="65"/>
      <c r="Q46" s="331"/>
      <c r="R46" s="334"/>
      <c r="S46" s="334"/>
      <c r="T46" s="334"/>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41"/>
      <c r="D49" s="57"/>
      <c r="E49" s="342"/>
      <c r="F49" s="80"/>
      <c r="G49" s="80"/>
      <c r="H49" s="341"/>
      <c r="I49" s="343"/>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41"/>
      <c r="D50" s="57"/>
      <c r="E50" s="342"/>
      <c r="F50" s="80"/>
      <c r="G50" s="80"/>
      <c r="H50" s="341"/>
      <c r="I50" s="343"/>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41"/>
      <c r="D51" s="57"/>
      <c r="E51" s="342"/>
      <c r="F51" s="80"/>
      <c r="G51" s="80"/>
      <c r="H51" s="341"/>
      <c r="I51" s="343"/>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41"/>
      <c r="D52" s="57"/>
      <c r="E52" s="342"/>
      <c r="F52" s="80"/>
      <c r="G52" s="80"/>
      <c r="H52" s="333"/>
      <c r="I52" s="343"/>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41"/>
      <c r="D53" s="57"/>
      <c r="E53" s="342"/>
      <c r="F53" s="80"/>
      <c r="G53" s="80"/>
      <c r="H53" s="333"/>
      <c r="I53" s="343"/>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41"/>
      <c r="D54" s="57"/>
      <c r="E54" s="342"/>
      <c r="F54" s="80"/>
      <c r="G54" s="80"/>
      <c r="H54" s="333"/>
      <c r="I54" s="343"/>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41"/>
      <c r="D55" s="57"/>
      <c r="E55" s="342"/>
      <c r="F55" s="80"/>
      <c r="G55" s="80"/>
      <c r="H55" s="341"/>
      <c r="I55" s="343"/>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41"/>
      <c r="D56" s="57"/>
      <c r="E56" s="342"/>
      <c r="F56" s="80"/>
      <c r="G56" s="80"/>
      <c r="H56" s="341"/>
      <c r="I56" s="343"/>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41"/>
      <c r="D57" s="57"/>
      <c r="E57" s="342"/>
      <c r="F57" s="80"/>
      <c r="G57" s="80"/>
      <c r="H57" s="341"/>
      <c r="I57" s="343"/>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41"/>
      <c r="D58" s="57"/>
      <c r="E58" s="342"/>
      <c r="F58" s="80"/>
      <c r="G58" s="80"/>
      <c r="H58" s="341"/>
      <c r="I58" s="343"/>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41"/>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41"/>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41"/>
      <c r="D61" s="59"/>
      <c r="E61" s="342"/>
      <c r="F61" s="80"/>
      <c r="G61" s="80"/>
      <c r="H61" s="342"/>
      <c r="I61" s="343"/>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41"/>
      <c r="D62" s="59"/>
      <c r="E62" s="342"/>
      <c r="F62" s="80"/>
      <c r="G62" s="80"/>
      <c r="H62" s="342"/>
      <c r="I62" s="343"/>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41"/>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41"/>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41"/>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41"/>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41"/>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41"/>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41"/>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41"/>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33"/>
      <c r="D72" s="61"/>
      <c r="E72" s="12"/>
      <c r="F72" s="12"/>
      <c r="G72" s="12"/>
      <c r="H72" s="12"/>
      <c r="I72" s="12"/>
      <c r="K72" s="12"/>
      <c r="L72" s="12"/>
      <c r="N72" s="12"/>
      <c r="O72" s="12"/>
      <c r="P72" s="12"/>
      <c r="Q72" s="12"/>
      <c r="R72" s="56"/>
      <c r="S72" s="56"/>
      <c r="T72" s="9"/>
    </row>
    <row r="73" spans="1:16361" ht="39.950000000000003" customHeight="1" x14ac:dyDescent="0.25">
      <c r="A73" s="61"/>
      <c r="B73" s="12"/>
      <c r="C73" s="333"/>
      <c r="D73" s="61"/>
      <c r="E73" s="12"/>
      <c r="F73" s="12"/>
      <c r="G73" s="12"/>
      <c r="H73" s="12"/>
      <c r="I73" s="12"/>
      <c r="K73" s="12"/>
      <c r="N73" s="12"/>
      <c r="O73" s="12"/>
      <c r="P73" s="12"/>
      <c r="Q73" s="12"/>
      <c r="R73" s="56"/>
      <c r="S73" s="56"/>
      <c r="T73" s="9"/>
    </row>
    <row r="74" spans="1:16361" ht="39.950000000000003" customHeight="1" x14ac:dyDescent="0.25">
      <c r="A74" s="61"/>
      <c r="B74" s="12"/>
      <c r="C74" s="333"/>
      <c r="D74" s="61"/>
      <c r="E74" s="12"/>
      <c r="F74" s="12"/>
      <c r="G74" s="12"/>
      <c r="H74" s="12"/>
      <c r="I74" s="12"/>
      <c r="J74" s="94"/>
      <c r="K74" s="12"/>
      <c r="N74" s="12"/>
      <c r="O74" s="12"/>
      <c r="P74" s="12"/>
      <c r="Q74" s="12"/>
      <c r="R74" s="56"/>
      <c r="S74" s="56"/>
      <c r="T74" s="9"/>
    </row>
    <row r="75" spans="1:16361" ht="39.950000000000003" customHeight="1" x14ac:dyDescent="0.25">
      <c r="A75" s="61"/>
      <c r="B75" s="12"/>
      <c r="C75" s="333"/>
      <c r="D75" s="61"/>
      <c r="E75" s="12"/>
      <c r="F75" s="12"/>
      <c r="G75" s="12"/>
      <c r="H75" s="12"/>
      <c r="I75" s="12"/>
      <c r="J75" s="94"/>
      <c r="K75" s="12"/>
      <c r="N75" s="12"/>
      <c r="O75" s="12"/>
      <c r="P75" s="12"/>
      <c r="Q75" s="12"/>
      <c r="R75" s="56"/>
      <c r="S75" s="56"/>
      <c r="T75" s="9"/>
    </row>
    <row r="76" spans="1:16361" ht="39.950000000000003" customHeight="1" x14ac:dyDescent="0.25">
      <c r="A76" s="61"/>
      <c r="B76" s="12"/>
      <c r="C76" s="333"/>
      <c r="D76" s="61"/>
      <c r="E76" s="12"/>
      <c r="F76" s="12"/>
      <c r="G76" s="12"/>
      <c r="H76" s="12"/>
      <c r="I76" s="12"/>
      <c r="J76" s="94"/>
      <c r="K76" s="12"/>
      <c r="N76" s="12"/>
      <c r="O76" s="12"/>
      <c r="P76" s="12"/>
      <c r="Q76" s="12"/>
      <c r="R76" s="56"/>
      <c r="S76" s="56"/>
      <c r="T76" s="9"/>
    </row>
    <row r="77" spans="1:16361" ht="39.950000000000003" customHeight="1" x14ac:dyDescent="0.25">
      <c r="A77" s="61"/>
      <c r="B77" s="12"/>
      <c r="C77" s="333"/>
      <c r="D77" s="61"/>
      <c r="E77" s="12"/>
      <c r="F77" s="12"/>
      <c r="G77" s="12"/>
      <c r="H77" s="12"/>
      <c r="I77" s="12"/>
      <c r="J77" s="94"/>
      <c r="K77" s="12"/>
      <c r="N77" s="12"/>
      <c r="O77" s="12"/>
      <c r="P77" s="12"/>
      <c r="Q77" s="12"/>
      <c r="R77" s="56"/>
      <c r="S77" s="56"/>
      <c r="T77" s="9"/>
    </row>
    <row r="78" spans="1:16361" ht="39.950000000000003" customHeight="1" x14ac:dyDescent="0.25">
      <c r="A78" s="61"/>
      <c r="B78" s="12"/>
      <c r="C78" s="333"/>
      <c r="D78" s="61"/>
      <c r="E78" s="12"/>
      <c r="F78" s="12"/>
      <c r="G78" s="12"/>
      <c r="H78" s="12"/>
      <c r="I78" s="12"/>
      <c r="J78" s="94"/>
      <c r="K78" s="12"/>
      <c r="N78" s="12"/>
      <c r="O78" s="12"/>
      <c r="P78" s="12"/>
      <c r="Q78" s="12"/>
      <c r="R78" s="56"/>
      <c r="S78" s="56"/>
      <c r="T78" s="9"/>
    </row>
    <row r="79" spans="1:16361" ht="39.950000000000003" customHeight="1" x14ac:dyDescent="0.25">
      <c r="A79" s="61"/>
      <c r="B79" s="12"/>
      <c r="C79" s="333"/>
      <c r="D79" s="61"/>
      <c r="E79" s="12"/>
      <c r="F79" s="12"/>
      <c r="G79" s="12"/>
      <c r="H79" s="12"/>
      <c r="I79" s="12"/>
      <c r="J79" s="94"/>
      <c r="N79" s="12"/>
      <c r="O79" s="12"/>
      <c r="P79" s="12"/>
      <c r="Q79" s="12"/>
      <c r="R79" s="56"/>
      <c r="S79" s="56"/>
      <c r="T79" s="9"/>
    </row>
    <row r="80" spans="1:16361" ht="39.950000000000003" customHeight="1" x14ac:dyDescent="0.25">
      <c r="A80" s="61"/>
      <c r="B80" s="12"/>
      <c r="C80" s="333"/>
      <c r="D80" s="61"/>
      <c r="E80" s="12"/>
      <c r="F80" s="12"/>
      <c r="G80" s="12"/>
      <c r="H80" s="12"/>
      <c r="I80" s="12"/>
      <c r="J80" s="94"/>
      <c r="N80" s="12"/>
      <c r="O80" s="12"/>
      <c r="P80" s="12"/>
      <c r="Q80" s="12"/>
      <c r="R80" s="56"/>
      <c r="S80" s="56"/>
      <c r="T80" s="9"/>
    </row>
    <row r="81" spans="1:20" ht="39.950000000000003" customHeight="1" x14ac:dyDescent="0.25">
      <c r="A81" s="61"/>
      <c r="B81" s="12"/>
      <c r="C81" s="333"/>
      <c r="D81" s="61"/>
      <c r="E81" s="12"/>
      <c r="F81" s="12"/>
      <c r="G81" s="12"/>
      <c r="H81" s="12"/>
      <c r="I81" s="12"/>
      <c r="J81" s="94"/>
      <c r="N81" s="12"/>
      <c r="O81" s="12"/>
      <c r="P81" s="12"/>
      <c r="Q81" s="12"/>
      <c r="R81" s="56"/>
      <c r="S81" s="56"/>
      <c r="T81" s="9"/>
    </row>
    <row r="82" spans="1:20" ht="39.950000000000003" customHeight="1" x14ac:dyDescent="0.25">
      <c r="A82" s="61"/>
      <c r="B82" s="12"/>
      <c r="C82" s="333"/>
      <c r="D82" s="61"/>
      <c r="E82" s="12"/>
      <c r="F82" s="12"/>
      <c r="G82" s="12"/>
      <c r="H82" s="12"/>
      <c r="I82" s="12"/>
      <c r="J82" s="94"/>
      <c r="N82" s="12"/>
      <c r="O82" s="12"/>
      <c r="P82" s="12"/>
      <c r="Q82" s="12"/>
      <c r="R82" s="56"/>
      <c r="S82" s="56"/>
      <c r="T82" s="9"/>
    </row>
    <row r="83" spans="1:20" ht="39.950000000000003" customHeight="1" x14ac:dyDescent="0.25">
      <c r="A83" s="61"/>
      <c r="B83" s="12"/>
      <c r="C83" s="333"/>
      <c r="D83" s="61"/>
      <c r="E83" s="12"/>
      <c r="F83" s="12"/>
      <c r="G83" s="12"/>
      <c r="H83" s="12"/>
      <c r="I83" s="12"/>
      <c r="J83" s="94"/>
      <c r="N83" s="12"/>
      <c r="O83" s="12"/>
      <c r="P83" s="12"/>
      <c r="Q83" s="12"/>
      <c r="R83" s="56"/>
      <c r="S83" s="56"/>
      <c r="T83" s="9"/>
    </row>
    <row r="84" spans="1:20" ht="39.950000000000003" customHeight="1" x14ac:dyDescent="0.25">
      <c r="A84" s="60"/>
      <c r="B84" s="12"/>
      <c r="C84" s="333"/>
      <c r="D84" s="59"/>
      <c r="E84" s="12"/>
      <c r="F84" s="80"/>
      <c r="G84" s="80"/>
      <c r="H84" s="12"/>
      <c r="I84" s="55"/>
      <c r="J84" s="64"/>
      <c r="M84" s="12"/>
      <c r="N84" s="12"/>
      <c r="P84" s="65"/>
      <c r="R84" s="19"/>
      <c r="S84" s="19"/>
      <c r="T84" s="95"/>
    </row>
    <row r="85" spans="1:20" ht="39.950000000000003" customHeight="1" x14ac:dyDescent="0.25">
      <c r="A85" s="60"/>
      <c r="B85" s="12"/>
      <c r="C85" s="333"/>
      <c r="D85" s="59"/>
      <c r="F85" s="80"/>
      <c r="G85" s="80"/>
      <c r="H85" s="96"/>
      <c r="I85" s="55"/>
      <c r="J85" s="97"/>
      <c r="N85" s="12"/>
      <c r="P85" s="65"/>
      <c r="R85" s="19"/>
      <c r="S85" s="19"/>
      <c r="T85" s="95"/>
    </row>
    <row r="86" spans="1:20" ht="39.950000000000003" customHeight="1" x14ac:dyDescent="0.25">
      <c r="A86" s="61"/>
      <c r="B86" s="12"/>
      <c r="C86" s="333"/>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33"/>
      <c r="D87" s="61"/>
      <c r="E87" s="342"/>
      <c r="F87" s="12"/>
      <c r="G87" s="12"/>
      <c r="H87" s="12"/>
      <c r="I87" s="342"/>
      <c r="J87" s="345"/>
      <c r="K87" s="12"/>
      <c r="L87" s="12"/>
      <c r="M87" s="12"/>
      <c r="N87" s="12"/>
      <c r="O87" s="12"/>
      <c r="P87" s="90"/>
      <c r="Q87" s="12"/>
      <c r="R87" s="56"/>
      <c r="S87" s="56"/>
      <c r="T87" s="19"/>
    </row>
    <row r="88" spans="1:20" ht="39.950000000000003" customHeight="1" x14ac:dyDescent="0.25">
      <c r="A88" s="61"/>
      <c r="B88" s="12"/>
      <c r="C88" s="333"/>
      <c r="D88" s="61"/>
      <c r="E88" s="342"/>
      <c r="F88" s="12"/>
      <c r="G88" s="12"/>
      <c r="H88" s="12"/>
      <c r="I88" s="342"/>
      <c r="J88" s="345"/>
      <c r="K88" s="12"/>
      <c r="L88" s="12"/>
      <c r="M88" s="12"/>
      <c r="N88" s="12"/>
      <c r="O88" s="12"/>
      <c r="P88" s="90"/>
      <c r="Q88" s="12"/>
      <c r="R88" s="56"/>
      <c r="S88" s="56"/>
      <c r="T88" s="19"/>
    </row>
    <row r="89" spans="1:20" ht="39.950000000000003" customHeight="1" x14ac:dyDescent="0.25">
      <c r="A89" s="61"/>
      <c r="B89" s="12"/>
      <c r="C89" s="333"/>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33"/>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33"/>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33"/>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33"/>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33"/>
      <c r="D94" s="61"/>
      <c r="E94" s="12"/>
      <c r="F94" s="12"/>
      <c r="G94" s="12"/>
      <c r="H94" s="12"/>
      <c r="I94" s="12"/>
      <c r="K94" s="12"/>
      <c r="L94" s="12"/>
      <c r="M94" s="12"/>
      <c r="N94" s="12"/>
      <c r="O94" s="12"/>
      <c r="P94" s="90"/>
      <c r="Q94" s="12"/>
      <c r="R94" s="56"/>
      <c r="S94" s="56"/>
      <c r="T94" s="9"/>
    </row>
    <row r="95" spans="1:20" ht="39.950000000000003" customHeight="1" x14ac:dyDescent="0.25">
      <c r="A95" s="346"/>
      <c r="B95" s="342"/>
      <c r="C95" s="333"/>
      <c r="D95" s="61"/>
      <c r="E95" s="342"/>
      <c r="F95" s="12"/>
      <c r="G95" s="12"/>
      <c r="H95" s="342"/>
      <c r="I95" s="342"/>
      <c r="K95" s="12"/>
      <c r="L95" s="12"/>
      <c r="M95" s="12"/>
      <c r="N95" s="12"/>
      <c r="O95" s="12"/>
      <c r="P95" s="90"/>
      <c r="Q95" s="12"/>
      <c r="R95" s="56"/>
      <c r="S95" s="56"/>
      <c r="T95" s="9"/>
    </row>
    <row r="96" spans="1:20" ht="39.950000000000003" customHeight="1" x14ac:dyDescent="0.25">
      <c r="A96" s="346"/>
      <c r="B96" s="342"/>
      <c r="C96" s="333"/>
      <c r="D96" s="61"/>
      <c r="E96" s="342"/>
      <c r="F96" s="12"/>
      <c r="G96" s="12"/>
      <c r="H96" s="342"/>
      <c r="I96" s="342"/>
      <c r="K96" s="12"/>
      <c r="L96" s="12"/>
      <c r="M96" s="12"/>
      <c r="N96" s="12"/>
      <c r="O96" s="12"/>
      <c r="P96" s="90"/>
      <c r="Q96" s="12"/>
      <c r="R96" s="56"/>
      <c r="S96" s="56"/>
      <c r="T96" s="9"/>
    </row>
    <row r="97" spans="1:59" ht="39.950000000000003" customHeight="1" x14ac:dyDescent="0.25">
      <c r="A97" s="60"/>
      <c r="B97" s="12"/>
      <c r="C97" s="333"/>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33"/>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5000000}">
    <filterColumn colId="13">
      <filters>
        <filter val="Unidad de Loterias"/>
      </filters>
    </filterColumn>
  </autoFilter>
  <mergeCells count="114">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O2:O3"/>
    <mergeCell ref="P2:P3"/>
    <mergeCell ref="Q2:Q3"/>
    <mergeCell ref="R2:R3"/>
    <mergeCell ref="AG2:AG3"/>
    <mergeCell ref="AH2:AH3"/>
    <mergeCell ref="AI2:AI3"/>
    <mergeCell ref="AJ2:AJ3"/>
    <mergeCell ref="AK2:AK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5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5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500-00000300000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28"/>
      <c r="B1" s="328"/>
      <c r="C1" s="328"/>
      <c r="D1" s="328"/>
      <c r="E1" s="328"/>
      <c r="F1" s="328"/>
      <c r="G1" s="328"/>
      <c r="H1" s="328"/>
      <c r="I1" s="327" t="s">
        <v>209</v>
      </c>
      <c r="J1" s="327"/>
      <c r="K1" s="327"/>
      <c r="L1" s="327"/>
      <c r="M1" s="327"/>
      <c r="N1" s="327"/>
      <c r="O1" s="327"/>
      <c r="P1" s="327"/>
      <c r="Q1" s="327"/>
      <c r="R1" s="327"/>
      <c r="S1" s="327"/>
      <c r="T1" s="46"/>
      <c r="U1" s="329" t="s">
        <v>210</v>
      </c>
      <c r="V1" s="329"/>
      <c r="W1" s="329"/>
      <c r="X1" s="329"/>
      <c r="Y1" s="329"/>
      <c r="Z1" s="329"/>
      <c r="AA1" s="329"/>
      <c r="AB1" s="329"/>
      <c r="AC1" s="329"/>
      <c r="AD1" s="330" t="s">
        <v>211</v>
      </c>
      <c r="AE1" s="330"/>
      <c r="AF1" s="330"/>
      <c r="AG1" s="330"/>
      <c r="AH1" s="330"/>
      <c r="AI1" s="330"/>
      <c r="AJ1" s="330"/>
      <c r="AK1" s="330"/>
      <c r="AL1" s="51"/>
      <c r="AM1" s="321" t="s">
        <v>212</v>
      </c>
      <c r="AN1" s="321"/>
      <c r="AO1" s="321"/>
      <c r="AP1" s="321"/>
      <c r="AQ1" s="321"/>
      <c r="AR1" s="321"/>
      <c r="AS1" s="321"/>
      <c r="AT1" s="321"/>
      <c r="AU1" s="52"/>
      <c r="AV1" s="324" t="s">
        <v>213</v>
      </c>
      <c r="AW1" s="324"/>
      <c r="AX1" s="324"/>
      <c r="AY1" s="324"/>
      <c r="AZ1" s="324"/>
      <c r="BA1" s="324"/>
      <c r="BB1" s="324"/>
      <c r="BC1" s="324"/>
      <c r="BD1" s="53"/>
      <c r="BE1" s="325" t="s">
        <v>61</v>
      </c>
      <c r="BF1" s="325"/>
      <c r="BG1" s="325"/>
      <c r="BH1" s="325"/>
      <c r="BI1" s="325"/>
    </row>
    <row r="2" spans="1:61" ht="39.950000000000003" customHeight="1" x14ac:dyDescent="0.25">
      <c r="A2" s="326" t="s">
        <v>214</v>
      </c>
      <c r="B2" s="326" t="s">
        <v>9</v>
      </c>
      <c r="C2" s="326" t="s">
        <v>11</v>
      </c>
      <c r="D2" s="326" t="s">
        <v>215</v>
      </c>
      <c r="E2" s="326" t="s">
        <v>216</v>
      </c>
      <c r="F2" s="326" t="s">
        <v>13</v>
      </c>
      <c r="G2" s="326" t="s">
        <v>15</v>
      </c>
      <c r="H2" s="326" t="s">
        <v>17</v>
      </c>
      <c r="I2" s="322" t="s">
        <v>62</v>
      </c>
      <c r="J2" s="327" t="s">
        <v>217</v>
      </c>
      <c r="K2" s="327"/>
      <c r="L2" s="327"/>
      <c r="M2" s="322" t="s">
        <v>63</v>
      </c>
      <c r="N2" s="322" t="s">
        <v>218</v>
      </c>
      <c r="O2" s="322" t="s">
        <v>219</v>
      </c>
      <c r="P2" s="322" t="s">
        <v>32</v>
      </c>
      <c r="Q2" s="322" t="s">
        <v>220</v>
      </c>
      <c r="R2" s="322" t="s">
        <v>221</v>
      </c>
      <c r="S2" s="322" t="s">
        <v>222</v>
      </c>
      <c r="T2" s="44"/>
      <c r="U2" s="323" t="s">
        <v>223</v>
      </c>
      <c r="V2" s="323" t="s">
        <v>224</v>
      </c>
      <c r="W2" s="323" t="s">
        <v>69</v>
      </c>
      <c r="X2" s="323" t="s">
        <v>70</v>
      </c>
      <c r="Y2" s="323" t="s">
        <v>225</v>
      </c>
      <c r="Z2" s="323" t="s">
        <v>72</v>
      </c>
      <c r="AA2" s="323" t="s">
        <v>226</v>
      </c>
      <c r="AB2" s="323" t="s">
        <v>74</v>
      </c>
      <c r="AC2" s="45"/>
      <c r="AD2" s="320" t="s">
        <v>227</v>
      </c>
      <c r="AE2" s="320" t="s">
        <v>321</v>
      </c>
      <c r="AF2" s="320" t="s">
        <v>229</v>
      </c>
      <c r="AG2" s="320" t="s">
        <v>230</v>
      </c>
      <c r="AH2" s="320" t="s">
        <v>231</v>
      </c>
      <c r="AI2" s="320" t="s">
        <v>232</v>
      </c>
      <c r="AJ2" s="320" t="s">
        <v>233</v>
      </c>
      <c r="AK2" s="320" t="s">
        <v>234</v>
      </c>
      <c r="AL2" s="43"/>
      <c r="AM2" s="318" t="s">
        <v>235</v>
      </c>
      <c r="AN2" s="318" t="s">
        <v>236</v>
      </c>
      <c r="AO2" s="318" t="s">
        <v>237</v>
      </c>
      <c r="AP2" s="318" t="s">
        <v>238</v>
      </c>
      <c r="AQ2" s="318" t="s">
        <v>239</v>
      </c>
      <c r="AR2" s="318" t="s">
        <v>240</v>
      </c>
      <c r="AS2" s="318" t="s">
        <v>241</v>
      </c>
      <c r="AT2" s="318" t="s">
        <v>242</v>
      </c>
      <c r="AU2" s="48"/>
      <c r="AV2" s="319" t="s">
        <v>235</v>
      </c>
      <c r="AW2" s="47"/>
      <c r="AX2" s="319" t="s">
        <v>236</v>
      </c>
      <c r="AY2" s="319" t="s">
        <v>237</v>
      </c>
      <c r="AZ2" s="319" t="s">
        <v>238</v>
      </c>
      <c r="BA2" s="319" t="s">
        <v>243</v>
      </c>
      <c r="BB2" s="319" t="s">
        <v>240</v>
      </c>
      <c r="BC2" s="319" t="s">
        <v>241</v>
      </c>
      <c r="BD2" s="319" t="s">
        <v>244</v>
      </c>
      <c r="BE2" s="316" t="s">
        <v>52</v>
      </c>
      <c r="BF2" s="316" t="s">
        <v>245</v>
      </c>
      <c r="BG2" s="316" t="s">
        <v>246</v>
      </c>
      <c r="BH2" s="316" t="s">
        <v>247</v>
      </c>
      <c r="BI2" s="317" t="s">
        <v>248</v>
      </c>
    </row>
    <row r="3" spans="1:61" ht="39.950000000000003" customHeight="1" x14ac:dyDescent="0.25">
      <c r="A3" s="326"/>
      <c r="B3" s="326"/>
      <c r="C3" s="326"/>
      <c r="D3" s="326"/>
      <c r="E3" s="326"/>
      <c r="F3" s="326"/>
      <c r="G3" s="326"/>
      <c r="H3" s="326"/>
      <c r="I3" s="322"/>
      <c r="J3" s="34" t="s">
        <v>249</v>
      </c>
      <c r="K3" s="44" t="s">
        <v>24</v>
      </c>
      <c r="L3" s="44" t="s">
        <v>26</v>
      </c>
      <c r="M3" s="322"/>
      <c r="N3" s="322"/>
      <c r="O3" s="322"/>
      <c r="P3" s="322"/>
      <c r="Q3" s="322"/>
      <c r="R3" s="322"/>
      <c r="S3" s="322"/>
      <c r="T3" s="44" t="s">
        <v>250</v>
      </c>
      <c r="U3" s="323"/>
      <c r="V3" s="323"/>
      <c r="W3" s="323"/>
      <c r="X3" s="323"/>
      <c r="Y3" s="323"/>
      <c r="Z3" s="323"/>
      <c r="AA3" s="323"/>
      <c r="AB3" s="323"/>
      <c r="AC3" s="45" t="s">
        <v>52</v>
      </c>
      <c r="AD3" s="320"/>
      <c r="AE3" s="320"/>
      <c r="AF3" s="320"/>
      <c r="AG3" s="320"/>
      <c r="AH3" s="320"/>
      <c r="AI3" s="320"/>
      <c r="AJ3" s="320"/>
      <c r="AK3" s="320"/>
      <c r="AL3" s="43" t="s">
        <v>52</v>
      </c>
      <c r="AM3" s="318"/>
      <c r="AN3" s="318"/>
      <c r="AO3" s="318"/>
      <c r="AP3" s="318"/>
      <c r="AQ3" s="318"/>
      <c r="AR3" s="318"/>
      <c r="AS3" s="318"/>
      <c r="AT3" s="318"/>
      <c r="AU3" s="48" t="s">
        <v>52</v>
      </c>
      <c r="AV3" s="319"/>
      <c r="AW3" s="47" t="s">
        <v>251</v>
      </c>
      <c r="AX3" s="319"/>
      <c r="AY3" s="319"/>
      <c r="AZ3" s="319"/>
      <c r="BA3" s="319"/>
      <c r="BB3" s="319"/>
      <c r="BC3" s="319"/>
      <c r="BD3" s="319"/>
      <c r="BE3" s="316"/>
      <c r="BF3" s="316"/>
      <c r="BG3" s="316"/>
      <c r="BH3" s="316"/>
      <c r="BI3" s="317"/>
    </row>
    <row r="4" spans="1:61" ht="39.950000000000003" customHeight="1" x14ac:dyDescent="0.25">
      <c r="A4" s="1" t="s">
        <v>252</v>
      </c>
      <c r="B4" s="1" t="s">
        <v>253</v>
      </c>
      <c r="C4" s="1" t="s">
        <v>254</v>
      </c>
      <c r="D4" s="1" t="s">
        <v>252</v>
      </c>
      <c r="E4" s="1" t="s">
        <v>255</v>
      </c>
      <c r="F4" s="1" t="s">
        <v>253</v>
      </c>
      <c r="G4" s="1"/>
      <c r="H4" s="1" t="s">
        <v>256</v>
      </c>
      <c r="I4" s="2" t="s">
        <v>257</v>
      </c>
      <c r="J4" s="35" t="s">
        <v>258</v>
      </c>
      <c r="K4" s="2"/>
      <c r="L4" s="2" t="s">
        <v>259</v>
      </c>
      <c r="M4" s="2" t="s">
        <v>253</v>
      </c>
      <c r="N4" s="2" t="s">
        <v>253</v>
      </c>
      <c r="O4" s="2" t="s">
        <v>260</v>
      </c>
      <c r="P4" s="2" t="s">
        <v>253</v>
      </c>
      <c r="Q4" s="2" t="s">
        <v>261</v>
      </c>
      <c r="R4" s="2" t="s">
        <v>252</v>
      </c>
      <c r="S4" s="2" t="s">
        <v>252</v>
      </c>
      <c r="T4" s="2" t="s">
        <v>252</v>
      </c>
      <c r="U4" s="26" t="s">
        <v>252</v>
      </c>
      <c r="V4" s="26" t="s">
        <v>262</v>
      </c>
      <c r="W4" s="26" t="s">
        <v>263</v>
      </c>
      <c r="X4" s="26" t="s">
        <v>264</v>
      </c>
      <c r="Y4" s="26" t="s">
        <v>264</v>
      </c>
      <c r="Z4" s="26" t="s">
        <v>260</v>
      </c>
      <c r="AA4" s="26" t="s">
        <v>265</v>
      </c>
      <c r="AB4" s="26" t="s">
        <v>253</v>
      </c>
      <c r="AC4" s="26" t="s">
        <v>266</v>
      </c>
      <c r="AD4" s="27" t="s">
        <v>252</v>
      </c>
      <c r="AE4" s="27"/>
      <c r="AF4" s="27" t="s">
        <v>322</v>
      </c>
      <c r="AG4" s="27" t="s">
        <v>264</v>
      </c>
      <c r="AH4" s="27" t="s">
        <v>264</v>
      </c>
      <c r="AI4" s="27" t="s">
        <v>260</v>
      </c>
      <c r="AJ4" s="27" t="s">
        <v>265</v>
      </c>
      <c r="AK4" s="27" t="s">
        <v>253</v>
      </c>
      <c r="AL4" s="27"/>
      <c r="AM4" s="28" t="s">
        <v>252</v>
      </c>
      <c r="AN4" s="28" t="s">
        <v>262</v>
      </c>
      <c r="AO4" s="28" t="s">
        <v>263</v>
      </c>
      <c r="AP4" s="28" t="s">
        <v>264</v>
      </c>
      <c r="AQ4" s="28" t="s">
        <v>264</v>
      </c>
      <c r="AR4" s="28" t="s">
        <v>260</v>
      </c>
      <c r="AS4" s="28" t="s">
        <v>265</v>
      </c>
      <c r="AT4" s="28" t="s">
        <v>253</v>
      </c>
      <c r="AU4" s="28"/>
      <c r="AV4" s="29" t="s">
        <v>252</v>
      </c>
      <c r="AW4" s="29"/>
      <c r="AX4" s="29" t="s">
        <v>262</v>
      </c>
      <c r="AY4" s="29" t="s">
        <v>263</v>
      </c>
      <c r="AZ4" s="29" t="s">
        <v>264</v>
      </c>
      <c r="BA4" s="29" t="s">
        <v>264</v>
      </c>
      <c r="BB4" s="29" t="s">
        <v>260</v>
      </c>
      <c r="BC4" s="29" t="s">
        <v>265</v>
      </c>
      <c r="BD4" s="29"/>
      <c r="BE4" s="50" t="s">
        <v>266</v>
      </c>
      <c r="BF4" s="50"/>
      <c r="BG4" s="50" t="s">
        <v>266</v>
      </c>
      <c r="BH4" s="50" t="s">
        <v>253</v>
      </c>
      <c r="BI4" s="317"/>
    </row>
    <row r="5" spans="1:61" ht="104.25" customHeight="1" x14ac:dyDescent="0.25">
      <c r="A5" s="58"/>
      <c r="B5" s="49" t="s">
        <v>267</v>
      </c>
      <c r="C5" s="347" t="s">
        <v>323</v>
      </c>
      <c r="D5" s="348">
        <v>44670</v>
      </c>
      <c r="E5" s="337" t="s">
        <v>324</v>
      </c>
      <c r="F5" s="351" t="s">
        <v>339</v>
      </c>
      <c r="G5" s="349">
        <v>143</v>
      </c>
      <c r="H5" s="352" t="s">
        <v>340</v>
      </c>
      <c r="I5" s="353" t="s">
        <v>341</v>
      </c>
      <c r="J5" s="121" t="s">
        <v>342</v>
      </c>
      <c r="K5" s="106" t="s">
        <v>343</v>
      </c>
      <c r="L5" s="119">
        <v>1</v>
      </c>
      <c r="M5" s="119" t="s">
        <v>82</v>
      </c>
      <c r="N5" s="106" t="s">
        <v>344</v>
      </c>
      <c r="O5" s="106" t="s">
        <v>345</v>
      </c>
      <c r="P5" s="31">
        <v>1</v>
      </c>
      <c r="Q5" s="120"/>
      <c r="R5" s="108">
        <v>44682</v>
      </c>
      <c r="S5" s="141">
        <v>44742</v>
      </c>
      <c r="T5" s="122"/>
      <c r="U5" s="108"/>
      <c r="V5" s="109"/>
      <c r="W5" s="40"/>
      <c r="X5" s="100"/>
      <c r="Y5" s="110"/>
      <c r="Z5" s="40"/>
      <c r="AA5" s="111"/>
      <c r="AB5" s="42"/>
      <c r="AC5" s="112"/>
      <c r="AD5" s="113">
        <v>44742</v>
      </c>
      <c r="AE5" s="114" t="s">
        <v>346</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267</v>
      </c>
      <c r="C6" s="347"/>
      <c r="D6" s="348"/>
      <c r="E6" s="337"/>
      <c r="F6" s="351"/>
      <c r="G6" s="350"/>
      <c r="H6" s="352"/>
      <c r="I6" s="353"/>
      <c r="J6" s="121" t="s">
        <v>347</v>
      </c>
      <c r="K6" s="106" t="s">
        <v>348</v>
      </c>
      <c r="L6" s="119">
        <v>1</v>
      </c>
      <c r="M6" s="106" t="s">
        <v>349</v>
      </c>
      <c r="N6" s="106" t="s">
        <v>344</v>
      </c>
      <c r="O6" s="106" t="s">
        <v>345</v>
      </c>
      <c r="P6" s="31">
        <v>1</v>
      </c>
      <c r="Q6" s="120"/>
      <c r="R6" s="108">
        <v>44682</v>
      </c>
      <c r="S6" s="141">
        <v>44711</v>
      </c>
      <c r="T6" s="122"/>
      <c r="U6" s="41"/>
      <c r="V6" s="116"/>
      <c r="W6" s="37"/>
      <c r="X6" s="100"/>
      <c r="Y6" s="110"/>
      <c r="Z6" s="40"/>
      <c r="AA6" s="102"/>
      <c r="AB6" s="42"/>
      <c r="AC6" s="112"/>
      <c r="AD6" s="113">
        <v>44742</v>
      </c>
      <c r="AE6" s="114" t="s">
        <v>350</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152</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6000000}">
    <filterColumn colId="13">
      <filters>
        <filter val="Unidad de Loterias"/>
      </filters>
    </filterColumn>
  </autoFilter>
  <mergeCells count="68">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 ref="AJ2:AJ3"/>
    <mergeCell ref="AK2:AK3"/>
    <mergeCell ref="AG2:AG3"/>
    <mergeCell ref="AH2:AH3"/>
    <mergeCell ref="AI2:AI3"/>
    <mergeCell ref="BB2:BB3"/>
    <mergeCell ref="BC2:BC3"/>
    <mergeCell ref="BD2:BD3"/>
    <mergeCell ref="BE2:BE3"/>
    <mergeCell ref="BF2:BF3"/>
    <mergeCell ref="AD2:AD3"/>
    <mergeCell ref="AE2:AE3"/>
    <mergeCell ref="C5:C6"/>
    <mergeCell ref="D5:D6"/>
    <mergeCell ref="E5:E6"/>
    <mergeCell ref="G5:G6"/>
    <mergeCell ref="G2:G3"/>
    <mergeCell ref="F5:F6"/>
    <mergeCell ref="H5:H6"/>
    <mergeCell ref="I5:I6"/>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xr:uid="{00000000-0002-0000-06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Hernández Jaramillo</cp:lastModifiedBy>
  <cp:revision/>
  <dcterms:created xsi:type="dcterms:W3CDTF">2019-01-04T19:58:30Z</dcterms:created>
  <dcterms:modified xsi:type="dcterms:W3CDTF">2023-07-28T21:05:40Z</dcterms:modified>
  <cp:category/>
  <cp:contentStatus/>
</cp:coreProperties>
</file>