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manue\Downloads\"/>
    </mc:Choice>
  </mc:AlternateContent>
  <xr:revisionPtr revIDLastSave="0" documentId="13_ncr:1_{B24D1229-87C1-4284-99B9-913A54E055D1}" xr6:coauthVersionLast="47" xr6:coauthVersionMax="47" xr10:uidLastSave="{00000000-0000-0000-0000-000000000000}"/>
  <bookViews>
    <workbookView xWindow="-120" yWindow="-120" windowWidth="20730" windowHeight="11040" tabRatio="437" activeTab="1" xr2:uid="{00000000-000D-0000-FFFF-FFFF00000000}"/>
  </bookViews>
  <sheets>
    <sheet name="Instructivo" sheetId="30" r:id="rId1"/>
    <sheet name="Seguimiento" sheetId="28" r:id="rId2"/>
    <sheet name="Resultados seguimiento" sheetId="27" r:id="rId3"/>
    <sheet name="Resultado S" sheetId="29" state="hidden"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 i="28" l="1"/>
  <c r="S5" i="28"/>
  <c r="T5" i="28"/>
  <c r="U5" i="28" s="1"/>
  <c r="S6" i="28"/>
  <c r="T6" i="28"/>
  <c r="U6" i="28"/>
  <c r="S7" i="28"/>
  <c r="T7" i="28" s="1"/>
  <c r="U7" i="28" s="1"/>
  <c r="S8" i="28"/>
  <c r="T8" i="28" s="1"/>
  <c r="U8" i="28" s="1"/>
  <c r="S9" i="28"/>
  <c r="T9" i="28" s="1"/>
  <c r="U9" i="28" s="1"/>
  <c r="S10" i="28"/>
  <c r="T10" i="28"/>
  <c r="U10" i="28"/>
  <c r="S11" i="28"/>
  <c r="T11" i="28"/>
  <c r="U11" i="28"/>
  <c r="S12" i="28"/>
  <c r="T12" i="28"/>
  <c r="U12" i="28" s="1"/>
  <c r="S13" i="28"/>
  <c r="T13" i="28"/>
  <c r="U13" i="28" s="1"/>
  <c r="S14" i="28"/>
  <c r="T14" i="28"/>
  <c r="U14" i="28"/>
  <c r="S15" i="28"/>
  <c r="T15" i="28" s="1"/>
  <c r="U15" i="28" s="1"/>
  <c r="S16" i="28"/>
  <c r="T16" i="28" s="1"/>
  <c r="U16" i="28" s="1"/>
  <c r="S17" i="28"/>
  <c r="T17" i="28"/>
  <c r="U17" i="28"/>
  <c r="S18" i="28"/>
  <c r="T18" i="28"/>
  <c r="U18" i="28"/>
  <c r="S19" i="28"/>
  <c r="T19" i="28"/>
  <c r="U19" i="28"/>
  <c r="S20" i="28"/>
  <c r="T20" i="28"/>
  <c r="U20" i="28" s="1"/>
  <c r="S21" i="28"/>
  <c r="T21" i="28"/>
  <c r="U21" i="28" s="1"/>
  <c r="S22" i="28"/>
  <c r="T22" i="28"/>
  <c r="U22" i="28"/>
  <c r="S23" i="28"/>
  <c r="T23" i="28" s="1"/>
  <c r="U23" i="28" s="1"/>
  <c r="S24" i="28"/>
  <c r="T24" i="28" s="1"/>
  <c r="U24" i="28" s="1"/>
  <c r="S25" i="28"/>
  <c r="T25" i="28" s="1"/>
  <c r="U25" i="28" s="1"/>
  <c r="S26" i="28"/>
  <c r="T26" i="28"/>
  <c r="U26" i="28" s="1"/>
  <c r="S27" i="28"/>
  <c r="T27" i="28" s="1"/>
  <c r="U27" i="28"/>
  <c r="S28" i="28"/>
  <c r="T28" i="28" s="1"/>
  <c r="U28" i="28" s="1"/>
  <c r="S29" i="28"/>
  <c r="T29" i="28"/>
  <c r="U29" i="28" s="1"/>
  <c r="S30" i="28"/>
  <c r="T30" i="28"/>
  <c r="U30" i="28" s="1"/>
  <c r="S31" i="28"/>
  <c r="T31" i="28" s="1"/>
  <c r="U31" i="28" s="1"/>
  <c r="S32" i="28"/>
  <c r="T32" i="28" s="1"/>
  <c r="U32" i="28"/>
  <c r="S33" i="28"/>
  <c r="T33" i="28"/>
  <c r="U33" i="28"/>
  <c r="S34" i="28"/>
  <c r="T34" i="28"/>
  <c r="U34" i="28" s="1"/>
  <c r="S35" i="28"/>
  <c r="T35" i="28"/>
  <c r="U35" i="28" s="1"/>
  <c r="S36" i="28"/>
  <c r="T36" i="28"/>
  <c r="U36" i="28" s="1"/>
  <c r="S37" i="28"/>
  <c r="T37" i="28" s="1"/>
  <c r="U37" i="28" s="1"/>
  <c r="S38" i="28"/>
  <c r="T38" i="28" s="1"/>
  <c r="U38" i="28" s="1"/>
  <c r="S39" i="28"/>
  <c r="T39" i="28" s="1"/>
  <c r="U39" i="28" s="1"/>
  <c r="S40" i="28"/>
  <c r="T40" i="28" s="1"/>
  <c r="U40" i="28" s="1"/>
  <c r="S41" i="28"/>
  <c r="T41" i="28"/>
  <c r="U41" i="28" s="1"/>
  <c r="S42" i="28"/>
  <c r="T42" i="28"/>
  <c r="U42" i="28" s="1"/>
  <c r="S43" i="28"/>
  <c r="T43" i="28" s="1"/>
  <c r="U43" i="28" s="1"/>
  <c r="S44" i="28"/>
  <c r="T44" i="28" s="1"/>
  <c r="U44" i="28" s="1"/>
  <c r="S45" i="28"/>
  <c r="T45" i="28"/>
  <c r="U45" i="28" s="1"/>
  <c r="S46" i="28"/>
  <c r="T46" i="28" s="1"/>
  <c r="U46" i="28" s="1"/>
  <c r="S47" i="28"/>
  <c r="T47" i="28" s="1"/>
  <c r="U47" i="28" s="1"/>
  <c r="S48" i="28"/>
  <c r="T48" i="28" s="1"/>
  <c r="U48" i="28"/>
  <c r="S4" i="28"/>
  <c r="T4" i="28" s="1"/>
  <c r="U4" i="28" s="1"/>
  <c r="M10" i="27" l="1"/>
  <c r="L10" i="27"/>
  <c r="K10" i="27"/>
  <c r="K11" i="27" s="1"/>
  <c r="J10" i="27"/>
  <c r="I10" i="27"/>
  <c r="H10" i="27"/>
  <c r="X15" i="28"/>
  <c r="X11" i="28"/>
  <c r="X10" i="28"/>
  <c r="Y48" i="28"/>
  <c r="X48" i="28"/>
  <c r="Y47" i="28"/>
  <c r="X47" i="28"/>
  <c r="Y46" i="28"/>
  <c r="X46" i="28"/>
  <c r="Y45" i="28"/>
  <c r="X45" i="28"/>
  <c r="Y44" i="28"/>
  <c r="X44" i="28"/>
  <c r="Y43" i="28"/>
  <c r="X43" i="28"/>
  <c r="Y42" i="28"/>
  <c r="X42" i="28"/>
  <c r="Y41" i="28"/>
  <c r="X41" i="28"/>
  <c r="Y40" i="28"/>
  <c r="X40" i="28"/>
  <c r="Y39" i="28"/>
  <c r="X39" i="28"/>
  <c r="Y38" i="28"/>
  <c r="X38" i="28"/>
  <c r="Y37" i="28"/>
  <c r="X37" i="28"/>
  <c r="Y36" i="28"/>
  <c r="X36" i="28"/>
  <c r="Y35" i="28"/>
  <c r="X35" i="28"/>
  <c r="Y34" i="28"/>
  <c r="X34" i="28"/>
  <c r="Y33" i="28"/>
  <c r="X33" i="28"/>
  <c r="Y32" i="28"/>
  <c r="X32" i="28"/>
  <c r="Y31" i="28"/>
  <c r="X31" i="28"/>
  <c r="Y30" i="28"/>
  <c r="X30" i="28"/>
  <c r="Y29" i="28"/>
  <c r="X29" i="28"/>
  <c r="Y28" i="28"/>
  <c r="X28" i="28"/>
  <c r="Y27" i="28"/>
  <c r="X27" i="28"/>
  <c r="Y26" i="28"/>
  <c r="X26" i="28"/>
  <c r="Y25" i="28"/>
  <c r="X25" i="28"/>
  <c r="G10" i="27"/>
  <c r="E10" i="27"/>
  <c r="H11" i="27" l="1"/>
  <c r="F10" i="27"/>
  <c r="I11" i="27" l="1"/>
  <c r="L11" i="27"/>
  <c r="M11" i="27"/>
  <c r="J11" i="27"/>
  <c r="F11" i="27"/>
  <c r="F10" i="29" l="1"/>
  <c r="J10" i="29"/>
  <c r="I10" i="29"/>
  <c r="H10" i="29"/>
  <c r="G10" i="29"/>
  <c r="E10" i="29"/>
  <c r="D10" i="29"/>
  <c r="G11" i="29" l="1"/>
  <c r="I11" i="29"/>
  <c r="J11" i="29"/>
  <c r="E11" i="29"/>
  <c r="H11" i="29"/>
  <c r="Y12" i="28"/>
  <c r="Y17" i="28"/>
  <c r="Y19" i="28"/>
  <c r="Y16" i="28"/>
  <c r="Y20" i="28"/>
  <c r="X14" i="28" l="1"/>
  <c r="X24" i="28"/>
  <c r="X23" i="28"/>
  <c r="X22" i="28"/>
  <c r="X21" i="28"/>
  <c r="X20" i="28"/>
  <c r="X18" i="28"/>
  <c r="X16" i="28"/>
  <c r="X13" i="28"/>
  <c r="Y13" i="28"/>
  <c r="Y24" i="28"/>
  <c r="Y21" i="28"/>
  <c r="Y23" i="28"/>
  <c r="Y22" i="28"/>
  <c r="Y18" i="28"/>
  <c r="X5" i="28"/>
  <c r="X17" i="28" l="1"/>
  <c r="X12" i="28"/>
  <c r="X8" i="28"/>
  <c r="X19" i="28"/>
  <c r="Y7" i="28"/>
  <c r="Y5" i="28"/>
  <c r="Y11" i="28"/>
  <c r="Y6" i="28"/>
  <c r="Y8" i="28"/>
  <c r="Y10" i="28"/>
  <c r="Y9" i="28"/>
  <c r="Y4" i="28"/>
  <c r="X9" i="28" l="1"/>
  <c r="X6" i="28"/>
  <c r="X7" i="28"/>
  <c r="AG6" i="22"/>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tc={668DC2A9-0864-40E6-A034-1EF188246776}</author>
    <author>tc={116293F6-A564-4444-BFEC-F79AAD0AE0E7}</author>
    <author>tc={40711022-3CE2-47F9-8735-ABD047636C3F}</author>
    <author>Manuela Hernandez</author>
    <author>Sandra Patricia Henao Reyes</author>
  </authors>
  <commentList>
    <comment ref="O4"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O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O6"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H7" authorId="3" shapeId="0" xr:uid="{00000000-0006-0000-0100-00000400000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N11" authorId="4" shapeId="0" xr:uid="{00000000-0006-0000-0100-000005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1" authorId="3" shapeId="0" xr:uid="{00000000-0006-0000-0100-000006000000}">
      <text>
        <r>
          <rPr>
            <b/>
            <sz val="9"/>
            <color indexed="81"/>
            <rFont val="Tahoma"/>
            <family val="2"/>
          </rPr>
          <t>Manuela Hernandez:</t>
        </r>
        <r>
          <rPr>
            <sz val="9"/>
            <color indexed="81"/>
            <rFont val="Tahoma"/>
            <family val="2"/>
          </rPr>
          <t xml:space="preserve">
Se aprobó prorroga mediante memorando n°3-2023-807 del 16/05/2023.</t>
        </r>
      </text>
    </comment>
    <comment ref="H12" authorId="3" shapeId="0" xr:uid="{00000000-0006-0000-0100-00000700000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N25" authorId="4" shapeId="0" xr:uid="{00000000-0006-0000-0100-000008000000}">
      <text>
        <r>
          <rPr>
            <b/>
            <sz val="9"/>
            <color indexed="81"/>
            <rFont val="Tahoma"/>
            <family val="2"/>
          </rPr>
          <t>Sandra Patricia Henao Reyes:</t>
        </r>
        <r>
          <rPr>
            <sz val="9"/>
            <color indexed="81"/>
            <rFont val="Tahoma"/>
            <family val="2"/>
          </rPr>
          <t xml:space="preserve">
</t>
        </r>
      </text>
    </comment>
    <comment ref="O25" authorId="4" shapeId="0" xr:uid="{00000000-0006-0000-0100-000009000000}">
      <text>
        <r>
          <rPr>
            <b/>
            <sz val="9"/>
            <color indexed="81"/>
            <rFont val="Tahoma"/>
            <family val="2"/>
          </rPr>
          <t>Sandra Patricia Henao Reyes:</t>
        </r>
        <r>
          <rPr>
            <sz val="9"/>
            <color indexed="81"/>
            <rFont val="Tahoma"/>
            <family val="2"/>
          </rPr>
          <t xml:space="preserve">
Se determina esta fecha, </t>
        </r>
      </text>
    </comment>
  </commentList>
</comments>
</file>

<file path=xl/sharedStrings.xml><?xml version="1.0" encoding="utf-8"?>
<sst xmlns="http://schemas.openxmlformats.org/spreadsheetml/2006/main" count="1236" uniqueCount="408">
  <si>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</si>
  <si>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</si>
  <si>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</si>
  <si>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</si>
  <si>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</si>
  <si>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</si>
  <si>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</si>
  <si>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</si>
  <si>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</si>
  <si>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</si>
  <si>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</si>
  <si>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</si>
  <si>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</si>
  <si>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</si>
  <si>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</si>
  <si>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</si>
  <si>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</si>
  <si>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</si>
  <si>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</si>
  <si>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</si>
  <si>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</si>
  <si>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</si>
  <si>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</si>
  <si>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</si>
  <si>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</si>
  <si>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</si>
  <si>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</si>
  <si>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</si>
  <si>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</si>
  <si>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</si>
  <si>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</si>
  <si>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</si>
  <si>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</si>
  <si>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</si>
  <si>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</si>
  <si>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</si>
  <si>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</si>
  <si>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</si>
  <si>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</si>
  <si>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</si>
  <si>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</si>
  <si>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</si>
  <si>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</si>
  <si>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</si>
  <si>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</si>
  <si>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</si>
  <si>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</si>
  <si>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</si>
  <si>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</si>
  <si>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</si>
  <si>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</si>
  <si>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</si>
  <si>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</si>
  <si>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</si>
  <si>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</si>
  <si>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</si>
  <si>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</si>
  <si>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</si>
  <si>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</si>
  <si>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</si>
  <si>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</si>
  <si>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</si>
  <si>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</si>
  <si>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</si>
  <si>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</si>
  <si>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</si>
  <si>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Seguimiento III Trimestre</t>
  </si>
  <si>
    <t>2.Fecha seguimiento</t>
  </si>
  <si>
    <t>2.Detalle del avance de la acción de mejora</t>
  </si>
  <si>
    <t>2.Actividades realizadas  a la fecha</t>
  </si>
  <si>
    <t>2.Resultado del indicador</t>
  </si>
  <si>
    <t>2. 75% avance en ejecución de la meta</t>
  </si>
  <si>
    <t>2.Alerta</t>
  </si>
  <si>
    <t>2.Analisis - Seguimiento OCI</t>
  </si>
  <si>
    <t>2.Auditor que realizó el seguimiento</t>
  </si>
  <si>
    <t>Origen Externo</t>
  </si>
  <si>
    <t>INFORME VISITA DIRECCIÓN DISTRITAL DE ARCHIVO 2019</t>
  </si>
  <si>
    <t>GESTIÓN DOCUMENTAL</t>
  </si>
  <si>
    <t xml:space="preserve">No cuenta con Tablas de Valoracion Documental TVD convalidadas por el ente competente </t>
  </si>
  <si>
    <t>Aún no se ha terminado el levantamiento del inventario único documental del fondo documental acumulado para todos los periodos históricos</t>
  </si>
  <si>
    <t>4. Elaboración de las Tablas de Valoración Documental</t>
  </si>
  <si>
    <t>Tablas de Valoración por cada uno de los 7 periodos</t>
  </si>
  <si>
    <t>Correctiva</t>
  </si>
  <si>
    <t>Unidad de Bienes y Servicios</t>
  </si>
  <si>
    <t>30/09/2023</t>
  </si>
  <si>
    <t>No se registraron avances, en razón a que fue necesario realizar un nuevo proceso de contratación del profesional de gestión documental, el cual ingresó en octubre de 2023.  Se hace necesario solicitar plazo para el cierre de la acción.</t>
  </si>
  <si>
    <t xml:space="preserve">Sigue abierto el hallazgo, teniendo en cuenta que: 
1) La acción a implementar se encuentra en término y no se aportaron evidencias por el proceso responsable 
</t>
  </si>
  <si>
    <t>Islena Pineda Rodríguez</t>
  </si>
  <si>
    <t>Pendiente de Cierre</t>
  </si>
  <si>
    <t>5. Elaboración de la memoria descriptiva según requerimientos Acuerdo 04 de 2019 del AGN</t>
  </si>
  <si>
    <t>Memoria descriptiva</t>
  </si>
  <si>
    <t xml:space="preserve">Sigue abierto el hallazgo, teniendo en cuenta que:
- La acción a implementar se encuentra en término y no se aportaron evidencias por el proceso responsable </t>
  </si>
  <si>
    <t xml:space="preserve">6. Presentar las TVD al  Comité Institucional de gestión y Desempeño
</t>
  </si>
  <si>
    <t>Acta de aprobación del Comité Institucional de Gestión y Desempeño</t>
  </si>
  <si>
    <t xml:space="preserve">Sigue abierto el hallazgo, teniendo en cuenta que: 
- La acción a implementar se encuentra en término y no se aportaron evidencias por el proceso responsable </t>
  </si>
  <si>
    <t xml:space="preserve">No se ha intervenido el Fondo Documental Acumulado de acuerdo a las Tablas de valoracion  Documental </t>
  </si>
  <si>
    <t>No se cuenta con el instrumento Archivistico convalidado para proceder a la intervencion del Fondo documental Acumulado.</t>
  </si>
  <si>
    <t>1. Aplicación de los procesos archivísticos (Clasificación, Ordenación y Descripción)
2. Foliación 
3. Conformación de expedientes según series y subseries documentales -TVD
4. Ubicación en la estantería por periodos históricos y según organigrama
5. Aplicación TVD en su disposición final (Transferencias documentales secundarias y eliminación documental de acuerdo con los tiempos de retención)</t>
  </si>
  <si>
    <t>Aplicación de las Tablas de Valoración Documental</t>
  </si>
  <si>
    <t>Esta acción podrá implementarse una vez se logre la convalidación de las tablas de valoración</t>
  </si>
  <si>
    <t xml:space="preserve">Sigue abierto el hallazgo, teniendo en cuenta que:
-La acción a implementar se encuentra en término y no se aportaron evidencias por el proceso responsable </t>
  </si>
  <si>
    <t xml:space="preserve">La entidad no ha realizado transferencias secundarias  a la direccion Distrital de Archivos  de Bogota. </t>
  </si>
  <si>
    <t>No se cuenta con el instrumento Archivistico convalidado para reaizazr transferencias documentales secundarias</t>
  </si>
  <si>
    <t xml:space="preserve">Aplicación de las Tablas de Valoración Documental convalidadas por la Dirección Archivo de Bogotá: 
1. Revisión de las series y subseries documentales de acuerdo con la disposición final, según TVD.
2. Separar los expedientes y elaborar inventario de las series a transfererir.
3. Realizar a descripción documental de acuerdo con la norma ISAD-G sobre descripción archivística.
4. Enviar a la Dirección Distrital de Archivo de Bogotá la documentación a transferir.
Personas: Archivista y tecnologos contratados para realizar as actividades correspondientes.
</t>
  </si>
  <si>
    <t>Tablas de Valoración Documental aplicadas</t>
  </si>
  <si>
    <t xml:space="preserve">Sigue abierto el hallazgo, teniendo en cuenta que:  
-La acción a implementar se encuentra en término y no se aportaron evidencias por el proceso responsable </t>
  </si>
  <si>
    <t>La entidad no ha publicado en la pagina web la informacion de las transferencias secundarias realizadas a la direccion distrital de archivo de bogota, en cumplimiento con el decreto 1515  Articulo 16, compilado en el decreto 1080 de 2015 Articulos 2.8.10.14</t>
  </si>
  <si>
    <t>Aplicación de las Tablas de Valoración Documental convalidadas por la Dirección Archivo de Bogotá:
1. Publicación en la página web de la entidad la información, una vez se hayan realizado las transferencias secundarias al Arhivo de Bogotá.</t>
  </si>
  <si>
    <t>Aplicación de las Tablas de Valoración Documental aplicadas</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</si>
  <si>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</si>
  <si>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</si>
  <si>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</si>
  <si>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1. Incorporar en la planta de personal de la Lotería de Bogotá, el archivista para el manejo de los procesos de gestión documental, de acuerdo con la normatividad vigente.
2. Nombrar el profesional con el perfil y competencias descritos en el Manual de Funciones.</t>
  </si>
  <si>
    <t>Resolución de nombramiento profesional en Archivística</t>
  </si>
  <si>
    <t>Para la vigencia 2023, no se tiene previsto efectuar vinculaciones a la planta de personal, ya que finaliza el período de la administración del actual alcande.
A la fecha se tiene contratada una persona que realice esta actividad.</t>
  </si>
  <si>
    <t xml:space="preserve">La acción se encuentra incumplida y sigue abierto el hallazgo, teniendo en cuenta que:
- El término para implementar la acción se encuentra vencido y no se reportó ningún avance por parte del responsable del proceso. </t>
  </si>
  <si>
    <t>INFORME VISITA DIRECCIÓN DISTRITAL DE ARCHIVO 2021</t>
  </si>
  <si>
    <t>Actualización de las Tablas de Retención Documental</t>
  </si>
  <si>
    <t>La TRD no fueron actualizadas una vez se expidió el acuerdo 005 de 2015 por la cual se modifican las funciones de algunas dependencias, de conformidad con la normatividad vigente.</t>
  </si>
  <si>
    <t>9. Enviar las Tablas de Retención para convalidación a la Dirección Distrital Archivo de Bogotá</t>
  </si>
  <si>
    <t xml:space="preserve">Comunicación de envío de las TRD con anexos
</t>
  </si>
  <si>
    <t>INFORME VISITA DIRECCIÓN DISTRITAL DE ARCHIVO 2022</t>
  </si>
  <si>
    <t xml:space="preserve">Implementar los instrumentos archivísticos Banco Terminológico y Modelo de Requisitos para la gestión de los documenros electrónicos </t>
  </si>
  <si>
    <t xml:space="preserve">No se ha implementdo debido a que las tablas convalidadas, no se habían creado expedientes electrónicos </t>
  </si>
  <si>
    <t xml:space="preserve">Implementar el Banco Termonológico </t>
  </si>
  <si>
    <t>Actualización del Banco Terminológico de acuerdo con la actualización de las tablas de Retención Documental y el Modelo de Requisitos de Documentos Electrónicos</t>
  </si>
  <si>
    <t>SECRETARIA GENERAL</t>
  </si>
  <si>
    <t>Sigue abierto el hallazgo, teniendo en cuenta que:
- La acción a implementar se encuentra en término y no se aportaron evidencias por el proceso responsable.</t>
  </si>
  <si>
    <t>Implementar el Modelo de Requisitos para la Gestión de los Documentos Electrónicos</t>
  </si>
  <si>
    <t>Herramienta de evaluación -SGD</t>
  </si>
  <si>
    <t>Se efectuó la contratación de un profesional que teine a cargo esta obligación.</t>
  </si>
  <si>
    <t>Actualizar los inventarios documentales de los archivos de gestión</t>
  </si>
  <si>
    <t>Las dependencias no actualizan los inventarios de los archivos de gestión</t>
  </si>
  <si>
    <t>Realizar el seguimiento a las dependencias para el cumplimiento de la actualización de los inventarios documentales de los archivos de gestión</t>
  </si>
  <si>
    <t>Formato de Inventario Único Documental actualizado por cada una de las dependencias</t>
  </si>
  <si>
    <t>ABIERTO</t>
  </si>
  <si>
    <t xml:space="preserve">Pendiente de cierre </t>
  </si>
  <si>
    <t>Elaborar el procedimiento o instrutivo para la digitalización de documentos de archivo</t>
  </si>
  <si>
    <t>No se había contemplado elaborar dicho instructivo</t>
  </si>
  <si>
    <t>Elaborar el procedimiento para la digitalización de documentos de archivo</t>
  </si>
  <si>
    <t>Procecimiento y/o instructivo para la digitalización de documentos de archivo.</t>
  </si>
  <si>
    <t>Formular, aprobar e implementar el esquema de metadatos para la gestión de documentos electrónicos de archivo</t>
  </si>
  <si>
    <t>No se había  formulado, a raíz, de que las Tablas de Retención Documental no se encontraban actualizadas</t>
  </si>
  <si>
    <t>formular el esquema de metados para la gestión de documentos electrónicos de archivo</t>
  </si>
  <si>
    <t>Esquema de Metados para la Gestión de Documentos Electrónicos de Archivo</t>
  </si>
  <si>
    <t>Aprobar el esquema de metadatos para la gestión de documentos electrónicos de archivo</t>
  </si>
  <si>
    <t>Acta de aprobación por parte del Comité Institucional de Gestión y Desempeño</t>
  </si>
  <si>
    <t>Implementar el Esquema de Metadatos para la Gestión de Documentos Electrónicos de Archivo</t>
  </si>
  <si>
    <t>Acto Administrativo de adopción e implementación Esquema de Metadatos para la Gestión de Documentos Electrónicos de Archivo</t>
  </si>
  <si>
    <t>Implementar mecanismos de firma electrónica para la producción de documentos electrónicos de archivo-SGDA para controlar el ciclo vital de los documentos electrónicos de archivo desde su producción hasta su disposisicón final, garantizando el acceso y preservación de los documentos producidos por la entidad</t>
  </si>
  <si>
    <t>falta de controles para implementar la firma electrónica</t>
  </si>
  <si>
    <t>Implementación de la firma electrónica</t>
  </si>
  <si>
    <t>Comunicaciones oficiales con firma electrónica</t>
  </si>
  <si>
    <t>Formular e implementar la política de cero papel</t>
  </si>
  <si>
    <t>Falta de seguimiento de los procesos</t>
  </si>
  <si>
    <t xml:space="preserve">Formular la política de cero papel </t>
  </si>
  <si>
    <t xml:space="preserve"> Implementar la política de cero papel</t>
  </si>
  <si>
    <t>Implementar la política de cero papel</t>
  </si>
  <si>
    <t xml:space="preserve">Guía para la implementación de la política de eficiencia en el uso y consumo del papel </t>
  </si>
  <si>
    <t xml:space="preserve">Aprobar el Sistema Integrado de Conservación </t>
  </si>
  <si>
    <t>No se ha enviado para aprobación, ya que falta el componente del Plan de Preservación Digital</t>
  </si>
  <si>
    <t>Actualización del Plan de Preservación Digital</t>
  </si>
  <si>
    <t>Plan de Preservación Digital</t>
  </si>
  <si>
    <t>Enviar aprobación el documento del Sistema Integrado de Conservación</t>
  </si>
  <si>
    <t xml:space="preserve">Sistema Integrado de Conservación aprobado </t>
  </si>
  <si>
    <t>Incluir en el informe de rendición de cuentas de la entidad las acciones, logros y dificultades del proceso de gestión documental.</t>
  </si>
  <si>
    <t xml:space="preserve">No se tuvo en cuenta el proceso de gestión documental por parte de los involucrados </t>
  </si>
  <si>
    <t>Incluir en el informe de rendición de cuentas la gestión del proceso de gestión documental</t>
  </si>
  <si>
    <t>Informe de Rendición de Cuentas</t>
  </si>
  <si>
    <t>INFORME VISITA DIRECCIÓN DISTRITAL DE ARCHIVO 2023</t>
  </si>
  <si>
    <t xml:space="preserve">Implementar los programas específicos del Progama de Gestión Documental </t>
  </si>
  <si>
    <t>No se han imlementado los programas especifìcos debido al proceso de actulización de las Tablas de Retención Documental, en razón a que es una de las actividades que dependen, muchas de las actividades de los programas.</t>
  </si>
  <si>
    <r>
      <t xml:space="preserve">Implementar los programas específicos que se relacionana a continuación y realizar informes de manera anual:
1. Programa de normalización de formas y formularios electrónicos
2. Programa de documentos vitales o esenciales
3. Programa de gestión de documentos electrónicos
4. Programa de reprografía
5. Programa de documentos especiales
6. Plan Institucional de capacitación
7. Programa de auditoría y contro
</t>
    </r>
    <r>
      <rPr>
        <b/>
        <sz val="10"/>
        <rFont val="Arial Narrow"/>
        <family val="2"/>
      </rPr>
      <t xml:space="preserve">NOTA ACLARATORIA: </t>
    </r>
    <r>
      <rPr>
        <sz val="10"/>
        <rFont val="Arial Narrow"/>
        <family val="2"/>
      </rPr>
      <t>Las fechas propuestas, se dan en razón en primer lugar, porque se tienen formuladas varias acciones de cumplimiento de los planes de mejoramiento de las anteriores vigencias, en segundo lugar la implementación de cada uno de estos programas específicos dependen de la actualización de las TRD.</t>
    </r>
  </si>
  <si>
    <t>7 programas.
7 Informes anuales.</t>
  </si>
  <si>
    <t>Acción de mejora</t>
  </si>
  <si>
    <t>UNIDAD DE RECURSOS FÍSICOS</t>
  </si>
  <si>
    <t>Incorporar en la herramienta de seguimiento a la ejecución del programa de gestión documental una columna que permita identificar si las actividades programadas responden a la implementación del Programa de Gestión Documental, Plan Institucional de Archivos o Sistema Integrado de Conservación</t>
  </si>
  <si>
    <t>Sugerencia del Archivo de Bogotá, teniendo en cuenta que no hay un formato estipulado para la herramienta de seguimiento</t>
  </si>
  <si>
    <t xml:space="preserve">
1. Formalizar el formato de herramienta de seguimiento con la Oficina Asesora de Planeación
2. Incluir en la herramienta de seguimiento los campos de Programa de Gestión Documental-PGD y Plan Institucional de Archivos -PINAR</t>
  </si>
  <si>
    <t>Formato de Herramienta de seguimiento actualizada y aprobada por el Comité Institucional de Gestión y Desempeño</t>
  </si>
  <si>
    <t>Acción Correctiva</t>
  </si>
  <si>
    <t xml:space="preserve">Levantamiento del Inventario documental de los expedientes que han sido trasladados al depósito del Archivo Central, sin el cumplimiento de los requisitos de una transferencia o sin la aplicación de las Tablas de Retención Documental </t>
  </si>
  <si>
    <t>La causa es porque las dependencias realizaron traslados documentales, y no se les dieron los lineamientos para realizar las transferencias documentales primarias, por lo tanto, se hace necesario aplicar las Tablas de Retención Documental aplicando  los procesos archivísticos</t>
  </si>
  <si>
    <r>
      <t xml:space="preserve">1 .Verificación y organización de los expedientes de cada una de las dependencias de acuerdo con las Tablas de Retención Documental
</t>
    </r>
    <r>
      <rPr>
        <b/>
        <sz val="10"/>
        <rFont val="Arial Narrow"/>
        <family val="2"/>
      </rPr>
      <t>NOTA</t>
    </r>
    <r>
      <rPr>
        <sz val="10"/>
        <rFont val="Arial Narrow"/>
        <family val="2"/>
      </rPr>
      <t>: Los informes de se entregaran uno por cada seguimiento del Plan de Mejoramiento</t>
    </r>
  </si>
  <si>
    <t>Informe de los expedientes organizados, que contenga la descripción de la verificación de la organización de los expedientes de la dependencias, de acuerdo con las TRD</t>
  </si>
  <si>
    <r>
      <t xml:space="preserve">1. Elaboración del Inventario Único conforme a las series y subseries documentales de acuerdo con la TRD.
</t>
    </r>
    <r>
      <rPr>
        <b/>
        <sz val="10"/>
        <rFont val="Arial Narrow"/>
        <family val="2"/>
      </rPr>
      <t>NOTA:</t>
    </r>
    <r>
      <rPr>
        <sz val="10"/>
        <rFont val="Arial Narrow"/>
        <family val="2"/>
      </rPr>
      <t xml:space="preserve"> Teniendo en cuenta, el volumen documental para la organización de los expedientes, y de otra parte, no se cuenta con suficiente personal para realizar la labor se estipulan las fechas en un mediano plazo. </t>
    </r>
  </si>
  <si>
    <t>Informe que contenga la descripción de la verificación efectuada a la elaboración del Inventario Único conforme a las series y subseries de las TRD</t>
  </si>
  <si>
    <t xml:space="preserve">Implementar los instrumentos archivísticos Banco Terminológico y Modelo de Requisitos para la gestión de los documentos electrónicos </t>
  </si>
  <si>
    <t>No se ha implementado debido a que las tablas convalidadas, no se cuentan con expedientes electrónicos</t>
  </si>
  <si>
    <t xml:space="preserve">1. Incluir dentro del Sistema de Gestión de Documento Electrónico la terminológica del Banco Terminológico
</t>
  </si>
  <si>
    <t xml:space="preserve">Informe de la inclusión de la terminología </t>
  </si>
  <si>
    <t xml:space="preserve">2. Implementar las actividades  del Modelo de Requisitos de Documentos Electrónicos </t>
  </si>
  <si>
    <t>Informe de seguimiento reportando las actividades implementadas</t>
  </si>
  <si>
    <t>Realizar el levantamiento de los inventarios documentales de la producción documental anterior a 2008 y que se encuentra en las oficinas productoras.</t>
  </si>
  <si>
    <t>A raíz de los seguimientos trimestrales que implementó Gestión Documental desde la vigencia 2022, se evidenció que las dependencias contaban con documentación anterior al 2008</t>
  </si>
  <si>
    <t>Trasladar los expedientes que se encuentren pendientes en las dependencias anteriores al 2008, al Archivo Central a través del Inventario Único Documental.</t>
  </si>
  <si>
    <t>Inventario Único Documental Secretaria General
Inventario  Único Documental Unidad de Talento Humano
 Inventario  Único Documental Unidad de Financiera y Contable.</t>
  </si>
  <si>
    <t>Elaborar y ejecutar el Plan de Transferencias Secundarias</t>
  </si>
  <si>
    <t>No se había elaborado en razón a que la entidad aún no cuenta con Tablas de Valoración Documental, hasta tanto no sean convalidadas y la documentación no cumpla su tiempo de retención en el Archivo Central,  no se podrá dar cumplimento al Plan de transferencias Secundarias</t>
  </si>
  <si>
    <t>Elaborar e implementar el Plan de transferencias secundarias e implementarlo, una vez sean convalidadas las Tablas de Valoración Documental, le cual debe ser aprobado por el Comité Institucional de Gestión y Desempeño.</t>
  </si>
  <si>
    <t xml:space="preserve">Plan de transferencias documentales secundarias </t>
  </si>
  <si>
    <t>Implementar el Plan de Conservación Documental y la herramienta de seguimiento a los programas de conservación documental</t>
  </si>
  <si>
    <t>No se había contratado el profesional, en razón a que se deben contar con unos equipos de medición de temperatura y humedad relativa como parte de la implementación del Sistema Integrado de Conservación</t>
  </si>
  <si>
    <t xml:space="preserve">Contratar el profesional en Conservación  e incluir dentro de las obligaciones del contrato la Implementación del l Plan de Conservación Documental </t>
  </si>
  <si>
    <t xml:space="preserve">Contrato de prestación de servicios </t>
  </si>
  <si>
    <t>Actualización del Banco Terminológico</t>
  </si>
  <si>
    <t>Los términos relacionados en el documento actual del Banco Terminológico no cuentan con una descripción, valoración disposición final, ni tipologías documentales asociadas, esto en razón a que se encuentra en actualización las Tablas de Retención Documental</t>
  </si>
  <si>
    <t>Actualizar el Banco Terminológico de acuerdo con la actualización de las Tablas de Retención Documental, una vez estén convalidadas</t>
  </si>
  <si>
    <t>Banco terminológico actualizado</t>
  </si>
  <si>
    <t>Actualizar la Tabla de Control de Acceso</t>
  </si>
  <si>
    <r>
      <t xml:space="preserve">No hay  se tuvo en  cuenta dichos capos en el  momento de la elaboración del documento, por lo tanto, se debe incluir en la Tabla de Control de Acceso los privilegios para editar, leer, organizar, transferir, publicar y copiar.
</t>
    </r>
    <r>
      <rPr>
        <b/>
        <sz val="10"/>
        <rFont val="Arial Narrow"/>
        <family val="2"/>
      </rPr>
      <t>NOTA</t>
    </r>
    <r>
      <rPr>
        <sz val="10"/>
        <rFont val="Arial Narrow"/>
        <family val="2"/>
      </rPr>
      <t xml:space="preserve">: Las fechas propuestas se dan en razón, a que es necesario contar con las tablas de retención convalidadas, de modo tal, que no se suscite ningún cambio y se pueda pasar el documento para aprobación del Comité Institucional de Gestión </t>
    </r>
  </si>
  <si>
    <t>Incluir en la Tabla de Control de Acceso los privilegios para editar, leer, organizar, transferir, publicar y copiar</t>
  </si>
  <si>
    <t>Tabla de Control de Acceso actualizada</t>
  </si>
  <si>
    <t>Definir políticas, lineamientos técnicos, jurídicos y funcionales y los procedimientos para la gestión y tratamiento de los documentos electrónicos de archivo acordes las necesidades de la Entidad.</t>
  </si>
  <si>
    <r>
      <t xml:space="preserve">La entidad se encuentra en el proceso de actualización de las Tablas de Retención Documental , en donde se definen los documentos electrónicos.
</t>
    </r>
    <r>
      <rPr>
        <b/>
        <sz val="10"/>
        <rFont val="Arial Narrow"/>
        <family val="2"/>
      </rPr>
      <t>NOTA</t>
    </r>
    <r>
      <rPr>
        <sz val="10"/>
        <rFont val="Arial Narrow"/>
        <family val="2"/>
      </rPr>
      <t>: Las fechas propuestas, se dan a mediano plazo, teniendo en cuenta que para la vigencia 2022 se encuentran muchas actividades para dar cumplimiento</t>
    </r>
  </si>
  <si>
    <t>1. Elaborar documento sobre las políticas para los documentos electrónicos de archivo</t>
  </si>
  <si>
    <t>Documento sobre Políticas de los  Documento Electrónicos</t>
  </si>
  <si>
    <t>2. Aprobar ante el Comité Institucional de Gestión y Desempeño el documento sobre las políticas para los documentos electrónicos de archivo</t>
  </si>
  <si>
    <t>3. Implementar  el documento sobre las políticas para los documentos electrónicos de archivo</t>
  </si>
  <si>
    <t>Actas de reunión con la Jefe de la Unidad de Recursos Físicos sobre el avance de la implementación</t>
  </si>
  <si>
    <t>Implementar el proceso de aprovisionamiento (adquirió, desarrollo y/o  mejoramiento) del SGDEA, acorde a los requerimientos y necesidades a nivel de documento electrónico de archivo de la entidad.</t>
  </si>
  <si>
    <t>Falta de incluir en el contrato del profesional en sistemas que se encarga del Sistema Integrado de Archivos-SIGA,  en el cual se encarga de los desarrollos, que se incluya el proceso de implementación de aprovisionamiento del SGDEA.</t>
  </si>
  <si>
    <t>1. Implementar los desarrollos y mejoras acorde con el contrato de prestación de servicios, el cual esta vigente.</t>
  </si>
  <si>
    <t>Proceso de aprovisionamiento implementado</t>
  </si>
  <si>
    <t>Falta de implementación del Plan de Preservación Digital a Largo Plazo, que incluya principios, políticas, estrategias y acciones específicas para preservar a largo plazo los documentos que se generen en formatos electrónicos o que ese conviertan a este a partir del material analógico existente.</t>
  </si>
  <si>
    <t>1. Actualización del Plan de Preservación Digital a Largo Plazo</t>
  </si>
  <si>
    <t>1. Actualizar el Plan de Preservación Digital a largo Plazo actualizado</t>
  </si>
  <si>
    <t>Plan de Preservación Digital a Largo Plazo</t>
  </si>
  <si>
    <t>2. Aprobar por parte del Comité Institucional de Gestión y Desempeño el Plan de Preservación a Largo Plazo</t>
  </si>
  <si>
    <t>2. Acta de aprobación del . Plan de Preservación Digital a largo Plazo por parte del Comité Institucional de Gestión y Desempeño</t>
  </si>
  <si>
    <t>3. Seguimiento y control al plan de preservación Digital a largo plazo.</t>
  </si>
  <si>
    <t>Informe que contenga el seguimiento anual al plan de preservación digital a largo plazo.</t>
  </si>
  <si>
    <t xml:space="preserve">Seguimiento </t>
  </si>
  <si>
    <t>Falta de estrategias que garanticen la reducción del consumo de papel en la entidad.</t>
  </si>
  <si>
    <t>1. Formular estrategias o acciones para reducción del consumo de papel en la entidad.</t>
  </si>
  <si>
    <t>Documento aprobado por la instancia correspondiente al interior de la Lotería de Bogotá,  que contenga la estrategia de reducción de consumo de papel</t>
  </si>
  <si>
    <t>Estrategia</t>
  </si>
  <si>
    <t>Capacitar y socializar la estrategia.</t>
  </si>
  <si>
    <t>Realizar jornadas de capacitación de herramientas colaborativas</t>
  </si>
  <si>
    <t>Capacitación y socialización</t>
  </si>
  <si>
    <t>31/04/2024</t>
  </si>
  <si>
    <t>Falta de estrategias para la difusión de la historia laboral</t>
  </si>
  <si>
    <t>Diseñar la estrategia de difusión de historia laboral</t>
  </si>
  <si>
    <t>Documento aprobado por la instancia correspondiente al interior de la Lotería de Bogotá,  que contenga la estrategia de difusión de la historia laboral</t>
  </si>
  <si>
    <t>Dar cumplimiento con la estrategia implementada</t>
  </si>
  <si>
    <t>Realizar un informe que contenga el seguimiento anual a la estrategia de difusión de historia laboral</t>
  </si>
  <si>
    <t>Seguimiento a la estrategia</t>
  </si>
  <si>
    <t>Ausencia de medidas, en materia de  adopción, implementación,  aplicación,  preservación, protección, y acceso en cada uno de los procesos que rigen la gestión documental relativos a los derechos humanos, de acuerdo con la normativa vigente.</t>
  </si>
  <si>
    <t>Identificar y determinar si es necesario incluir en el fondo documental documentos de archivo que registren información relacionada con alguna de las violaciones a los Derechos Humanos y si existen  e documentos producidos en ejercicio de sus funciones, relacionados con Derechos Humanos y DIH y ajustar las TRD Y TVD, incluirlos en los inventarios documentales.</t>
  </si>
  <si>
    <t>Elaborar un protocolo para la gestión documental de los archivos relativos a la violación de los derechos humanos, en donde se definan claramente los lineamientos para el manejo de dichos expedientes al interior de la entidad.</t>
  </si>
  <si>
    <t>Diagnóstico</t>
  </si>
  <si>
    <t>Socializar el protocolo para la gestión documental de los archivos relativos a la violación de los derechos humanos, a todos los servidores de la entidad.</t>
  </si>
  <si>
    <t>TABLA RESUMEN ESTADO PLANES DE MEJORAMIENTO-ARCHIVO DISTRITAL</t>
  </si>
  <si>
    <t>ÁREA AFECTADA</t>
  </si>
  <si>
    <t>ORIGEN</t>
  </si>
  <si>
    <t>N° OBSERVACIONES</t>
  </si>
  <si>
    <t>N° OBSERVACIONES CERRADAS</t>
  </si>
  <si>
    <t>N° ACCIONES</t>
  </si>
  <si>
    <t>ACCIONES CERRADAS A 31/12/2022</t>
  </si>
  <si>
    <t>ACCIONES CERRADAS I TRIMESTRE 2023</t>
  </si>
  <si>
    <t>ACCIONES CERRADAS II TRIMESTRE 2023</t>
  </si>
  <si>
    <t>ACCIONES INCUMPLIDAS</t>
  </si>
  <si>
    <t xml:space="preserve"> EN EJECUCIÓN</t>
  </si>
  <si>
    <t>UNIDAD DE BIENES Y SERVICIOS</t>
  </si>
  <si>
    <t>TOTAL</t>
  </si>
  <si>
    <t>TABLA RESUMEN ESTADO PLANES DE MEJORAMIENTO</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</si>
  <si>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</si>
  <si>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</si>
  <si>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</si>
  <si>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</si>
  <si>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</si>
  <si>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</si>
  <si>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</si>
  <si>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</si>
  <si>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</si>
  <si>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</si>
  <si>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</si>
  <si>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</si>
  <si>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</si>
  <si>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</si>
  <si>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</si>
  <si>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</si>
  <si>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</si>
  <si>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2.Analisis - Seguimiento OCI4</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</si>
  <si>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</si>
  <si>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</si>
  <si>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</si>
  <si>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</si>
  <si>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</si>
  <si>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</si>
  <si>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</si>
  <si>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</si>
  <si>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</si>
  <si>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</si>
  <si>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</si>
  <si>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</si>
  <si>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</si>
  <si>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</si>
  <si>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</si>
  <si>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</si>
  <si>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</si>
  <si>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</si>
  <si>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</si>
  <si>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</si>
  <si>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</si>
  <si>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</si>
  <si>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</si>
  <si>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</si>
  <si>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</si>
  <si>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</si>
  <si>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</si>
  <si>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</si>
  <si>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</si>
  <si>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</si>
  <si>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</si>
  <si>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</si>
  <si>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</si>
  <si>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</si>
  <si>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</si>
  <si>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</si>
  <si>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</si>
  <si>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</si>
  <si>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</si>
  <si>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</si>
  <si>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</si>
  <si>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</si>
  <si>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</si>
  <si>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</si>
  <si>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</si>
  <si>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</si>
  <si>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</si>
  <si>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</si>
  <si>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</si>
  <si>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</si>
  <si>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</si>
  <si>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</si>
  <si>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</si>
  <si>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</si>
  <si>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</si>
  <si>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</si>
  <si>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</si>
  <si>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</si>
  <si>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</si>
  <si>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</si>
  <si>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</si>
  <si>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</si>
  <si>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</si>
  <si>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</si>
  <si>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</si>
  <si>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</si>
  <si>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</si>
  <si>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</si>
  <si>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</si>
  <si>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</si>
  <si>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</si>
  <si>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</si>
  <si>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</si>
  <si>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</si>
  <si>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</si>
  <si>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</si>
  <si>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</si>
  <si>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</si>
  <si>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</si>
  <si>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</si>
  <si>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</si>
  <si>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</si>
  <si>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</si>
  <si>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</si>
  <si>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</si>
  <si>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</si>
  <si>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</si>
  <si>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</si>
  <si>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</si>
  <si>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</si>
  <si>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</si>
  <si>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</si>
  <si>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</si>
  <si>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</si>
  <si>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</si>
  <si>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</si>
  <si>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</si>
  <si>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</si>
  <si>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</si>
  <si>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</si>
  <si>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</si>
  <si>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</si>
  <si>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</si>
  <si>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</si>
  <si>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</si>
  <si>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</si>
  <si>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</si>
  <si>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</si>
  <si>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</si>
  <si>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</si>
  <si>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</si>
  <si>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</si>
  <si>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</si>
  <si>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</si>
  <si>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</si>
  <si>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</si>
  <si>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</si>
  <si>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</si>
  <si>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</si>
  <si>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</si>
  <si>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</si>
  <si>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</si>
  <si>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</si>
  <si>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ACCIONES CERRADAS III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</si>
</sst>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dd/mm/yyyy;@"/>
    <numFmt numFmtId="166" formatCode="d/mm/yyyy;@"/>
    <numFmt numFmtId="170" formatCode="_-* #,##0.00_-;\-* #,##0.00_-;_-* &quot;-&quot;??_-;_-@_-"/>
  </numFmts>
  <fonts count="53"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8"/>
      <color rgb="FF323232"/>
      <name val="Arial"/>
      <family val="2"/>
    </font>
    <font>
      <b/>
      <sz val="10"/>
      <color theme="1"/>
      <name val="Arial"/>
      <family val="2"/>
    </font>
    <font>
      <sz val="10"/>
      <color theme="1"/>
      <name val="Arial"/>
      <family val="2"/>
    </font>
    <font>
      <sz val="10"/>
      <color rgb="FFFF0000"/>
      <name val="Arial"/>
      <family val="2"/>
    </font>
    <font>
      <b/>
      <sz val="9"/>
      <color theme="0"/>
      <name val="Arial"/>
      <family val="2"/>
    </font>
    <font>
      <b/>
      <sz val="11"/>
      <color theme="0"/>
      <name val="Arial"/>
      <family val="2"/>
    </font>
    <font>
      <sz val="11"/>
      <color theme="0"/>
      <name val="Arial"/>
      <family val="2"/>
    </font>
    <font>
      <sz val="11"/>
      <color theme="1"/>
      <name val="Arial"/>
      <family val="2"/>
    </font>
    <font>
      <u/>
      <sz val="10"/>
      <color theme="1"/>
      <name val="Arial Narrow"/>
      <family val="2"/>
    </font>
  </fonts>
  <fills count="28">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cellStyleXfs>
  <cellXfs count="351">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8" fillId="0" borderId="1" xfId="0" applyFont="1" applyBorder="1" applyAlignment="1">
      <alignment horizontal="center" vertical="center" wrapText="1"/>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pplyProtection="1">
      <alignment horizontal="center" vertical="center" wrapText="1"/>
      <protection locked="0"/>
    </xf>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2" xfId="0" applyFont="1" applyBorder="1" applyAlignment="1">
      <alignment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8" fillId="0" borderId="2" xfId="0" applyFont="1" applyBorder="1" applyAlignment="1">
      <alignment horizontal="center" vertical="top" wrapText="1"/>
    </xf>
    <xf numFmtId="0" fontId="38" fillId="0" borderId="1" xfId="0" applyFont="1" applyBorder="1" applyAlignment="1">
      <alignment horizontal="justify" vertical="top"/>
    </xf>
    <xf numFmtId="165" fontId="38" fillId="0" borderId="1" xfId="2" applyNumberFormat="1" applyFont="1" applyBorder="1" applyAlignment="1" applyProtection="1">
      <alignment horizontal="center" vertical="center"/>
      <protection locked="0"/>
    </xf>
    <xf numFmtId="0" fontId="38" fillId="18" borderId="1" xfId="0" applyFont="1" applyFill="1" applyBorder="1" applyAlignment="1">
      <alignment horizontal="justify" vertical="top"/>
    </xf>
    <xf numFmtId="0" fontId="38" fillId="0" borderId="1" xfId="0" applyFont="1" applyBorder="1" applyAlignment="1">
      <alignment horizontal="center" vertical="center"/>
    </xf>
    <xf numFmtId="0" fontId="38" fillId="18" borderId="1" xfId="0" applyFont="1" applyFill="1" applyBorder="1" applyAlignment="1">
      <alignment horizontal="justify" vertical="top" wrapText="1"/>
    </xf>
    <xf numFmtId="14" fontId="39"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8" fillId="16" borderId="1" xfId="0" applyFont="1" applyFill="1" applyBorder="1" applyAlignment="1">
      <alignment horizontal="justify" vertical="top" wrapText="1"/>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2" xfId="2" applyFont="1" applyBorder="1" applyAlignment="1" applyProtection="1">
      <alignment vertical="center" wrapText="1"/>
      <protection locked="0"/>
    </xf>
    <xf numFmtId="0" fontId="38" fillId="0" borderId="2" xfId="2" applyFont="1" applyBorder="1" applyAlignment="1" applyProtection="1">
      <alignment horizontal="left" vertical="top" wrapText="1"/>
      <protection locked="0"/>
    </xf>
    <xf numFmtId="0" fontId="38" fillId="0" borderId="1" xfId="2" applyFont="1" applyBorder="1" applyAlignment="1" applyProtection="1">
      <alignment horizontal="justify" vertical="top" wrapText="1"/>
      <protection locked="0"/>
    </xf>
    <xf numFmtId="0" fontId="38" fillId="0" borderId="1" xfId="0" applyFont="1" applyBorder="1" applyAlignment="1" applyProtection="1">
      <alignment horizontal="center" vertical="top" wrapText="1"/>
      <protection locked="0"/>
    </xf>
    <xf numFmtId="9" fontId="29" fillId="0" borderId="1" xfId="0" applyNumberFormat="1" applyFont="1" applyBorder="1" applyAlignment="1">
      <alignment horizontal="center" vertical="center" wrapText="1"/>
    </xf>
    <xf numFmtId="0" fontId="38" fillId="0" borderId="1" xfId="0" applyFont="1" applyBorder="1" applyAlignment="1">
      <alignment horizontal="justify" vertical="top" wrapText="1"/>
    </xf>
    <xf numFmtId="14" fontId="38"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left" vertical="top" wrapText="1"/>
      <protection locked="0"/>
    </xf>
    <xf numFmtId="0" fontId="38" fillId="0" borderId="1" xfId="2" applyFont="1" applyBorder="1" applyAlignment="1" applyProtection="1">
      <alignment vertical="center" wrapText="1"/>
      <protection locked="0"/>
    </xf>
    <xf numFmtId="0" fontId="38" fillId="0" borderId="2" xfId="0" applyFont="1" applyBorder="1" applyAlignment="1">
      <alignment vertical="top" wrapText="1"/>
    </xf>
    <xf numFmtId="0" fontId="38" fillId="0" borderId="2" xfId="0" applyFont="1" applyBorder="1" applyAlignment="1" applyProtection="1">
      <alignment vertical="center" wrapText="1"/>
      <protection locked="0"/>
    </xf>
    <xf numFmtId="0" fontId="36" fillId="19" borderId="13" xfId="0" applyFont="1" applyFill="1" applyBorder="1" applyAlignment="1">
      <alignment vertical="center" wrapText="1"/>
    </xf>
    <xf numFmtId="0" fontId="19" fillId="24" borderId="1" xfId="0" applyFont="1" applyFill="1" applyBorder="1" applyAlignment="1">
      <alignment horizontal="center" vertical="center" wrapText="1" readingOrder="1"/>
    </xf>
    <xf numFmtId="0" fontId="46" fillId="0" borderId="1" xfId="0" applyFont="1" applyBorder="1" applyAlignment="1">
      <alignment horizontal="center" vertical="center" wrapText="1" readingOrder="1"/>
    </xf>
    <xf numFmtId="0" fontId="46" fillId="24" borderId="1" xfId="0" applyFont="1" applyFill="1" applyBorder="1" applyAlignment="1">
      <alignment horizontal="center" vertical="center" wrapText="1" readingOrder="1"/>
    </xf>
    <xf numFmtId="0" fontId="47" fillId="24" borderId="1" xfId="0" applyFont="1" applyFill="1" applyBorder="1" applyAlignment="1">
      <alignment horizontal="center" vertical="center" wrapText="1" readingOrder="1"/>
    </xf>
    <xf numFmtId="0" fontId="2" fillId="24"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0" xfId="0" applyFont="1" applyAlignment="1">
      <alignment horizontal="center"/>
    </xf>
    <xf numFmtId="0" fontId="51" fillId="0" borderId="0" xfId="0" applyFont="1" applyAlignment="1">
      <alignment horizontal="center" vertical="center"/>
    </xf>
    <xf numFmtId="10" fontId="51" fillId="0" borderId="1" xfId="1" applyNumberFormat="1"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wrapText="1" readingOrder="1"/>
    </xf>
    <xf numFmtId="0" fontId="20" fillId="20" borderId="1" xfId="0" applyFont="1" applyFill="1" applyBorder="1" applyAlignment="1">
      <alignment horizontal="center" vertical="center" wrapText="1" readingOrder="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readingOrder="1"/>
    </xf>
    <xf numFmtId="0" fontId="20" fillId="23" borderId="1" xfId="0" applyFont="1" applyFill="1" applyBorder="1" applyAlignment="1">
      <alignment horizontal="center" vertical="center" wrapText="1" readingOrder="1"/>
    </xf>
    <xf numFmtId="0" fontId="20" fillId="15" borderId="1" xfId="0" applyFont="1" applyFill="1" applyBorder="1" applyAlignment="1">
      <alignment horizontal="center" vertical="center" wrapText="1" readingOrder="1"/>
    </xf>
    <xf numFmtId="0" fontId="20" fillId="16" borderId="1" xfId="0" applyFont="1" applyFill="1" applyBorder="1" applyAlignment="1">
      <alignment horizontal="center" vertical="center" wrapText="1" readingOrder="1"/>
    </xf>
    <xf numFmtId="0" fontId="49"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31" fillId="0" borderId="19" xfId="0" applyFont="1" applyBorder="1" applyAlignment="1">
      <alignment vertical="center"/>
    </xf>
    <xf numFmtId="0" fontId="42" fillId="0" borderId="20" xfId="0" applyFont="1" applyBorder="1" applyAlignment="1">
      <alignment horizontal="center" vertical="center"/>
    </xf>
    <xf numFmtId="0" fontId="31" fillId="0" borderId="21" xfId="0" applyFont="1" applyBorder="1" applyAlignment="1">
      <alignment vertical="center"/>
    </xf>
    <xf numFmtId="14" fontId="42" fillId="0" borderId="22" xfId="0" applyNumberFormat="1" applyFont="1" applyBorder="1" applyAlignment="1">
      <alignment horizontal="center" vertical="center"/>
    </xf>
    <xf numFmtId="0" fontId="20" fillId="20" borderId="23" xfId="0" applyFont="1" applyFill="1" applyBorder="1" applyAlignment="1">
      <alignment horizontal="center" vertical="center" wrapText="1" readingOrder="1"/>
    </xf>
    <xf numFmtId="0" fontId="20" fillId="20" borderId="24" xfId="0" applyFont="1" applyFill="1" applyBorder="1" applyAlignment="1">
      <alignment horizontal="center" vertical="center" wrapText="1"/>
    </xf>
    <xf numFmtId="0" fontId="20" fillId="21" borderId="2" xfId="0" applyFont="1" applyFill="1" applyBorder="1" applyAlignment="1">
      <alignment horizontal="center" vertical="center" wrapText="1"/>
    </xf>
    <xf numFmtId="0" fontId="20" fillId="22" borderId="25" xfId="0" applyFont="1" applyFill="1" applyBorder="1" applyAlignment="1">
      <alignment horizontal="center" vertical="center" wrapText="1" readingOrder="1"/>
    </xf>
    <xf numFmtId="0" fontId="20" fillId="23" borderId="23" xfId="0" applyFont="1" applyFill="1" applyBorder="1" applyAlignment="1">
      <alignment horizontal="center" vertical="center" wrapText="1" readingOrder="1"/>
    </xf>
    <xf numFmtId="0" fontId="20" fillId="15" borderId="23" xfId="0" applyFont="1" applyFill="1" applyBorder="1" applyAlignment="1">
      <alignment horizontal="center" vertical="center" wrapText="1" readingOrder="1"/>
    </xf>
    <xf numFmtId="0" fontId="20" fillId="16" borderId="23" xfId="0" applyFont="1" applyFill="1" applyBorder="1" applyAlignment="1">
      <alignment horizontal="center" vertical="center" wrapText="1" readingOrder="1"/>
    </xf>
    <xf numFmtId="0" fontId="49" fillId="25" borderId="26" xfId="0" applyFont="1" applyFill="1" applyBorder="1" applyAlignment="1">
      <alignment horizontal="center" vertical="center"/>
    </xf>
    <xf numFmtId="0" fontId="50" fillId="25" borderId="6" xfId="0" applyFont="1" applyFill="1" applyBorder="1" applyAlignment="1">
      <alignment horizontal="center" vertical="center"/>
    </xf>
    <xf numFmtId="0" fontId="50" fillId="25" borderId="27" xfId="0" applyFont="1" applyFill="1" applyBorder="1" applyAlignment="1">
      <alignment horizontal="center" vertical="center"/>
    </xf>
    <xf numFmtId="0" fontId="50" fillId="25" borderId="26" xfId="0" applyFont="1" applyFill="1" applyBorder="1" applyAlignment="1">
      <alignment horizontal="center" vertical="center"/>
    </xf>
    <xf numFmtId="0" fontId="38" fillId="0" borderId="1" xfId="4" applyFont="1" applyFill="1" applyBorder="1" applyAlignment="1" applyProtection="1">
      <alignment horizontal="left" vertical="center" wrapText="1"/>
    </xf>
    <xf numFmtId="0" fontId="52" fillId="0" borderId="0" xfId="0" applyFont="1" applyAlignment="1" applyProtection="1">
      <alignment horizontal="center" vertical="center"/>
      <protection locked="0"/>
    </xf>
    <xf numFmtId="0" fontId="38" fillId="0" borderId="13" xfId="4" applyFont="1" applyFill="1" applyBorder="1" applyAlignment="1" applyProtection="1">
      <alignment horizontal="left" vertical="center" wrapText="1"/>
    </xf>
    <xf numFmtId="0" fontId="38" fillId="0" borderId="3" xfId="4" applyFont="1" applyFill="1" applyBorder="1" applyAlignment="1" applyProtection="1">
      <alignment horizontal="left" vertical="center" wrapText="1"/>
    </xf>
    <xf numFmtId="0" fontId="29" fillId="16" borderId="1" xfId="0" applyFont="1" applyFill="1" applyBorder="1" applyAlignment="1" applyProtection="1">
      <alignment horizontal="center" vertical="center"/>
      <protection locked="0"/>
    </xf>
    <xf numFmtId="0" fontId="38"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left" vertical="top" wrapText="1"/>
    </xf>
    <xf numFmtId="0" fontId="28" fillId="27" borderId="13" xfId="0" applyFont="1" applyFill="1" applyBorder="1" applyAlignment="1" applyProtection="1">
      <alignment horizontal="center" vertical="center" wrapText="1"/>
      <protection locked="0"/>
    </xf>
    <xf numFmtId="14" fontId="29" fillId="0" borderId="13" xfId="0" applyNumberFormat="1" applyFont="1" applyBorder="1" applyAlignment="1" applyProtection="1">
      <alignment horizontal="center" vertical="center" wrapText="1"/>
      <protection locked="0"/>
    </xf>
    <xf numFmtId="0" fontId="36" fillId="0" borderId="13" xfId="0" applyFont="1" applyBorder="1" applyAlignment="1">
      <alignment vertical="center" wrapText="1"/>
    </xf>
    <xf numFmtId="0" fontId="36" fillId="0" borderId="13" xfId="0" applyFont="1" applyBorder="1" applyAlignment="1">
      <alignment horizontal="center" vertical="center" wrapText="1"/>
    </xf>
    <xf numFmtId="0" fontId="38" fillId="4" borderId="13" xfId="0" applyFont="1" applyFill="1" applyBorder="1" applyAlignment="1" applyProtection="1">
      <alignment horizontal="center" vertical="center"/>
      <protection locked="0"/>
    </xf>
    <xf numFmtId="0" fontId="29" fillId="0" borderId="13" xfId="0" applyFont="1" applyBorder="1" applyAlignment="1">
      <alignment horizontal="center" vertical="center"/>
    </xf>
    <xf numFmtId="0" fontId="38" fillId="0" borderId="13" xfId="4" applyFont="1" applyFill="1" applyBorder="1" applyAlignment="1" applyProtection="1">
      <alignment horizontal="center" vertical="center" wrapText="1"/>
    </xf>
    <xf numFmtId="0" fontId="38" fillId="0" borderId="13" xfId="2" applyFont="1" applyBorder="1" applyAlignment="1" applyProtection="1">
      <alignment horizontal="justify" vertical="top" wrapText="1"/>
      <protection locked="0"/>
    </xf>
    <xf numFmtId="0" fontId="29" fillId="0" borderId="13" xfId="0" applyFont="1" applyBorder="1"/>
    <xf numFmtId="165" fontId="38" fillId="14" borderId="5" xfId="2" applyNumberFormat="1" applyFont="1" applyFill="1" applyBorder="1" applyAlignment="1" applyProtection="1">
      <alignment horizontal="center" vertical="center"/>
      <protection locked="0"/>
    </xf>
    <xf numFmtId="0" fontId="39" fillId="0" borderId="5" xfId="2" applyFont="1" applyBorder="1" applyAlignment="1" applyProtection="1">
      <alignment horizontal="center" vertical="center"/>
      <protection locked="0"/>
    </xf>
    <xf numFmtId="14" fontId="38" fillId="0" borderId="5" xfId="2" applyNumberFormat="1" applyFont="1" applyBorder="1" applyAlignment="1" applyProtection="1">
      <alignment horizontal="center" vertical="center"/>
      <protection locked="0"/>
    </xf>
    <xf numFmtId="165" fontId="38" fillId="0" borderId="5" xfId="2" applyNumberFormat="1" applyFont="1" applyBorder="1" applyAlignment="1" applyProtection="1">
      <alignment horizontal="center" vertical="center"/>
      <protection locked="0"/>
    </xf>
    <xf numFmtId="0" fontId="28" fillId="17" borderId="29" xfId="0" applyFont="1" applyFill="1" applyBorder="1" applyAlignment="1" applyProtection="1">
      <alignment horizontal="center" vertical="center" wrapText="1"/>
      <protection locked="0"/>
    </xf>
    <xf numFmtId="0" fontId="29" fillId="0" borderId="29" xfId="0" applyFont="1" applyBorder="1" applyAlignment="1" applyProtection="1">
      <alignment horizontal="center" vertical="center"/>
      <protection locked="0"/>
    </xf>
    <xf numFmtId="0" fontId="29" fillId="0" borderId="13" xfId="0" applyFont="1" applyBorder="1" applyAlignment="1">
      <alignment vertical="center" wrapText="1"/>
    </xf>
    <xf numFmtId="166" fontId="39" fillId="0" borderId="1" xfId="0" applyNumberFormat="1" applyFont="1" applyBorder="1" applyAlignment="1">
      <alignment horizontal="center" vertical="center"/>
    </xf>
    <xf numFmtId="166" fontId="38" fillId="15" borderId="5" xfId="0" applyNumberFormat="1" applyFont="1" applyFill="1" applyBorder="1" applyAlignment="1">
      <alignment horizontal="center" vertical="center"/>
    </xf>
    <xf numFmtId="166" fontId="39" fillId="0" borderId="1" xfId="2" applyNumberFormat="1" applyFont="1" applyBorder="1" applyAlignment="1" applyProtection="1">
      <alignment horizontal="center" vertical="center"/>
      <protection locked="0"/>
    </xf>
    <xf numFmtId="166" fontId="38" fillId="15" borderId="5" xfId="2" applyNumberFormat="1" applyFont="1" applyFill="1" applyBorder="1" applyAlignment="1" applyProtection="1">
      <alignment horizontal="center" vertical="center"/>
      <protection locked="0"/>
    </xf>
    <xf numFmtId="166" fontId="38" fillId="0" borderId="1" xfId="2" applyNumberFormat="1" applyFont="1" applyBorder="1" applyAlignment="1" applyProtection="1">
      <alignment horizontal="center" vertical="center"/>
      <protection locked="0"/>
    </xf>
    <xf numFmtId="166" fontId="38" fillId="0" borderId="5" xfId="2" applyNumberFormat="1" applyFont="1" applyBorder="1" applyAlignment="1" applyProtection="1">
      <alignment horizontal="center" vertical="center"/>
      <protection locked="0"/>
    </xf>
    <xf numFmtId="0" fontId="35" fillId="0" borderId="0" xfId="0" applyFont="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7" fillId="0" borderId="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10" borderId="13"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6" borderId="13"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30"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48" fillId="25" borderId="1" xfId="0" applyFont="1" applyFill="1" applyBorder="1" applyAlignment="1">
      <alignment horizontal="center" vertical="center"/>
    </xf>
    <xf numFmtId="0" fontId="48" fillId="25" borderId="5" xfId="0" applyFont="1" applyFill="1" applyBorder="1" applyAlignment="1">
      <alignment horizontal="center" vertical="center"/>
    </xf>
    <xf numFmtId="0" fontId="45" fillId="22" borderId="2" xfId="0" applyFont="1" applyFill="1" applyBorder="1" applyAlignment="1">
      <alignment horizontal="center" vertical="center" wrapText="1" readingOrder="1"/>
    </xf>
    <xf numFmtId="0" fontId="45" fillId="22" borderId="4" xfId="0" applyFont="1" applyFill="1" applyBorder="1" applyAlignment="1">
      <alignment horizontal="center" vertical="center" wrapText="1" readingOrder="1"/>
    </xf>
    <xf numFmtId="0" fontId="45" fillId="22" borderId="3" xfId="0" applyFont="1" applyFill="1" applyBorder="1" applyAlignment="1">
      <alignment horizontal="center" vertical="center" wrapText="1" readingOrder="1"/>
    </xf>
    <xf numFmtId="0" fontId="45" fillId="22" borderId="1" xfId="0" applyFont="1" applyFill="1" applyBorder="1" applyAlignment="1">
      <alignment horizontal="center" vertical="center" wrapText="1" readingOrder="1"/>
    </xf>
    <xf numFmtId="0" fontId="35" fillId="0" borderId="0" xfId="0" applyFont="1" applyAlignment="1">
      <alignment horizontal="center" vertical="center"/>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protection locked="0"/>
    </xf>
    <xf numFmtId="0" fontId="29" fillId="14" borderId="1" xfId="0" applyFont="1" applyFill="1" applyBorder="1" applyAlignment="1" applyProtection="1">
      <alignment horizontal="center" vertical="center"/>
      <protection locked="0"/>
    </xf>
    <xf numFmtId="2" fontId="29" fillId="0" borderId="1" xfId="0" applyNumberFormat="1" applyFont="1" applyBorder="1" applyAlignment="1" applyProtection="1">
      <alignment horizontal="center" vertical="center"/>
      <protection locked="0"/>
    </xf>
  </cellXfs>
  <cellStyles count="17">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2 2" xfId="15" xr:uid="{9D3DAB02-740A-4F6D-83F3-7157025E8ADE}"/>
    <cellStyle name="Millares 2 2 2 3" xfId="12" xr:uid="{395FF5E6-8235-417D-81A2-EE4C18BEE2C8}"/>
    <cellStyle name="Millares 2 2 3" xfId="9" xr:uid="{00000000-0005-0000-0000-000005000000}"/>
    <cellStyle name="Millares 2 2 3 2" xfId="16" xr:uid="{16FFF571-F229-4D6F-8C4B-F33BA5E6D117}"/>
    <cellStyle name="Millares 2 2 3 3" xfId="13" xr:uid="{99A2A907-F2FC-4C95-9C97-73BB53D28DFC}"/>
    <cellStyle name="Millares 2 2 4" xfId="14" xr:uid="{F6B6AD93-D19A-49E3-A25A-515E1E260101}"/>
    <cellStyle name="Millares 2 2 5" xfId="11" xr:uid="{69EB7F54-228C-4F76-A831-4B873F294B43}"/>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18">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790FFB28-B7E6-4524-AA0F-A03E84A0F7B9}"/>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F07B7200-D76A-4790-91B8-AB5513D02DF4}"/>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03CC3427-328B-402A-B6FD-AC79FE261C09}"/>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8BEA156A-10DD-49B1-8FF6-1974A9429BDA}"/>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DD8D4633-2716-401C-B9C4-5FDE62D35DB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64305C02-17EB-4751-85D5-AC1CA40783CD}"/>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CBFE780B-8D83-4217-86B0-F6A4AA58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nuela Hernandez" id="{F9339A8D-626B-4E2D-A6F6-9872A989D3BA}" userId="S::manuela.hernandez@loteriadebogota.com::8eae5f68-7fe8-4f5c-ad72-087e3696003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 dT="2023-06-28T14:30:45.47" personId="{F9339A8D-626B-4E2D-A6F6-9872A989D3BA}" id="{668DC2A9-0864-40E6-A034-1EF188246776}">
    <text>Se aprobó segunda prórroga mediante memorando n°3-2023-1058 del 28706/2023.</text>
  </threadedComment>
  <threadedComment ref="O5" dT="2023-06-28T14:30:45.47" personId="{F9339A8D-626B-4E2D-A6F6-9872A989D3BA}" id="{116293F6-A564-4444-BFEC-F79AAD0AE0E7}">
    <text>Se aprobó segunda prórroga mediante memorando n°3-2023-1058 del 28706/2023.</text>
  </threadedComment>
  <threadedComment ref="O6" dT="2023-06-28T14:30:45.47" personId="{F9339A8D-626B-4E2D-A6F6-9872A989D3BA}" id="{40711022-3CE2-47F9-8735-ABD047636C3F}">
    <text>Se aprobó segunda prórroga mediante memorando n°3-2023-1058 del 28706/2023.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3"/>
  <sheetViews>
    <sheetView showGridLines="0"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22"/>
      <c r="C2" s="272" t="s">
        <v>0</v>
      </c>
      <c r="D2" s="272"/>
      <c r="E2" s="223" t="s">
        <v>1</v>
      </c>
    </row>
    <row r="3" spans="2:12" ht="24.6" customHeight="1" thickBot="1" x14ac:dyDescent="0.3">
      <c r="B3" s="224"/>
      <c r="C3" s="273"/>
      <c r="D3" s="273"/>
      <c r="E3" s="225"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68" t="s">
        <v>6</v>
      </c>
      <c r="D10" s="268"/>
      <c r="E10" s="150"/>
    </row>
    <row r="11" spans="2:12" ht="16.5" x14ac:dyDescent="0.3">
      <c r="B11" s="157"/>
      <c r="C11" s="159"/>
      <c r="D11" s="159"/>
      <c r="E11" s="150"/>
      <c r="F11" s="269"/>
      <c r="G11" s="269"/>
      <c r="H11" s="269"/>
      <c r="I11" s="269"/>
      <c r="J11" s="269"/>
      <c r="K11" s="269"/>
      <c r="L11" s="269"/>
    </row>
    <row r="12" spans="2:12" ht="16.5" x14ac:dyDescent="0.3">
      <c r="B12" s="157"/>
      <c r="C12" s="160" t="s">
        <v>7</v>
      </c>
      <c r="D12" s="160" t="s">
        <v>8</v>
      </c>
      <c r="E12" s="150"/>
      <c r="F12" s="269"/>
      <c r="G12" s="269"/>
      <c r="H12" s="269"/>
      <c r="I12" s="269"/>
      <c r="J12" s="269"/>
      <c r="K12" s="269"/>
      <c r="L12" s="269"/>
    </row>
    <row r="13" spans="2:12" ht="66" x14ac:dyDescent="0.3">
      <c r="B13" s="157"/>
      <c r="C13" s="161" t="s">
        <v>9</v>
      </c>
      <c r="D13" s="162" t="s">
        <v>10</v>
      </c>
      <c r="E13" s="150"/>
      <c r="F13" s="269"/>
      <c r="G13" s="269"/>
      <c r="H13" s="269"/>
      <c r="I13" s="269"/>
      <c r="J13" s="269"/>
      <c r="K13" s="269"/>
      <c r="L13" s="269"/>
    </row>
    <row r="14" spans="2:12" ht="16.5" x14ac:dyDescent="0.3">
      <c r="B14" s="157"/>
      <c r="C14" s="161" t="s">
        <v>11</v>
      </c>
      <c r="D14" s="162" t="s">
        <v>12</v>
      </c>
      <c r="E14" s="150"/>
      <c r="F14" s="269"/>
      <c r="G14" s="269"/>
      <c r="H14" s="269"/>
      <c r="I14" s="269"/>
      <c r="J14" s="269"/>
      <c r="K14" s="269"/>
      <c r="L14" s="269"/>
    </row>
    <row r="15" spans="2:12" ht="16.5" x14ac:dyDescent="0.3">
      <c r="B15" s="157"/>
      <c r="C15" s="161" t="s">
        <v>13</v>
      </c>
      <c r="D15" s="162" t="s">
        <v>14</v>
      </c>
      <c r="E15" s="150"/>
      <c r="F15" s="270"/>
      <c r="G15" s="270"/>
      <c r="H15" s="270"/>
      <c r="I15" s="270"/>
      <c r="J15" s="270"/>
      <c r="K15" s="270"/>
      <c r="L15" s="270"/>
    </row>
    <row r="16" spans="2:12" ht="15.75" customHeight="1" x14ac:dyDescent="0.3">
      <c r="B16" s="157"/>
      <c r="C16" s="161" t="s">
        <v>15</v>
      </c>
      <c r="D16" s="162" t="s">
        <v>16</v>
      </c>
      <c r="E16" s="150"/>
      <c r="F16" s="270"/>
      <c r="G16" s="270"/>
      <c r="H16" s="270"/>
      <c r="I16" s="270"/>
      <c r="J16" s="270"/>
      <c r="K16" s="270"/>
      <c r="L16" s="270"/>
    </row>
    <row r="17" spans="2:12" ht="49.5" x14ac:dyDescent="0.3">
      <c r="B17" s="157"/>
      <c r="C17" s="161" t="s">
        <v>17</v>
      </c>
      <c r="D17" s="162" t="s">
        <v>18</v>
      </c>
      <c r="E17" s="150"/>
      <c r="F17" s="269"/>
      <c r="G17" s="269"/>
      <c r="H17" s="269"/>
      <c r="I17" s="269"/>
      <c r="J17" s="269"/>
      <c r="K17" s="269"/>
      <c r="L17" s="269"/>
    </row>
    <row r="18" spans="2:12" ht="16.5" x14ac:dyDescent="0.3">
      <c r="B18" s="157"/>
      <c r="C18" s="159"/>
      <c r="D18" s="159"/>
      <c r="E18" s="150"/>
      <c r="F18" s="269"/>
      <c r="G18" s="269"/>
      <c r="H18" s="269"/>
      <c r="I18" s="269"/>
      <c r="J18" s="269"/>
      <c r="K18" s="269"/>
      <c r="L18" s="269"/>
    </row>
    <row r="19" spans="2:12" ht="16.5" x14ac:dyDescent="0.3">
      <c r="B19" s="157"/>
      <c r="C19" s="268" t="s">
        <v>19</v>
      </c>
      <c r="D19" s="268"/>
      <c r="E19" s="150"/>
      <c r="F19" s="269"/>
      <c r="G19" s="269"/>
      <c r="H19" s="269"/>
      <c r="I19" s="269"/>
      <c r="J19" s="269"/>
      <c r="K19" s="269"/>
      <c r="L19" s="269"/>
    </row>
    <row r="20" spans="2:12" ht="16.5" x14ac:dyDescent="0.3">
      <c r="B20" s="157"/>
      <c r="C20" s="159"/>
      <c r="D20" s="159"/>
      <c r="E20" s="150"/>
      <c r="F20" s="269"/>
      <c r="G20" s="269"/>
      <c r="H20" s="269"/>
      <c r="I20" s="269"/>
      <c r="J20" s="269"/>
      <c r="K20" s="269"/>
      <c r="L20" s="269"/>
    </row>
    <row r="21" spans="2:12" ht="16.5" x14ac:dyDescent="0.3">
      <c r="B21" s="157"/>
      <c r="C21" s="160" t="s">
        <v>7</v>
      </c>
      <c r="D21" s="160" t="s">
        <v>8</v>
      </c>
      <c r="E21" s="150"/>
      <c r="F21" s="269"/>
      <c r="G21" s="269"/>
      <c r="H21" s="269"/>
      <c r="I21" s="269"/>
      <c r="J21" s="269"/>
      <c r="K21" s="269"/>
      <c r="L21" s="269"/>
    </row>
    <row r="22" spans="2:12" ht="66" x14ac:dyDescent="0.3">
      <c r="B22" s="157"/>
      <c r="C22" s="161" t="s">
        <v>20</v>
      </c>
      <c r="D22" s="162" t="s">
        <v>21</v>
      </c>
      <c r="E22" s="150"/>
      <c r="F22" s="269"/>
      <c r="G22" s="269"/>
      <c r="H22" s="269"/>
      <c r="I22" s="269"/>
      <c r="J22" s="269"/>
      <c r="K22" s="269"/>
      <c r="L22" s="269"/>
    </row>
    <row r="23" spans="2:12" ht="33" x14ac:dyDescent="0.3">
      <c r="B23" s="157"/>
      <c r="C23" s="161" t="s">
        <v>22</v>
      </c>
      <c r="D23" s="162" t="s">
        <v>23</v>
      </c>
      <c r="E23" s="150"/>
      <c r="F23" s="269"/>
      <c r="G23" s="269"/>
      <c r="H23" s="269"/>
      <c r="I23" s="269"/>
      <c r="J23" s="269"/>
      <c r="K23" s="269"/>
      <c r="L23" s="269"/>
    </row>
    <row r="24" spans="2:12" ht="49.5" x14ac:dyDescent="0.3">
      <c r="B24" s="157"/>
      <c r="C24" s="161" t="s">
        <v>24</v>
      </c>
      <c r="D24" s="162" t="s">
        <v>25</v>
      </c>
      <c r="E24" s="150"/>
      <c r="F24" s="270"/>
      <c r="G24" s="270"/>
      <c r="H24" s="270"/>
      <c r="I24" s="270"/>
      <c r="J24" s="270"/>
      <c r="K24" s="270"/>
      <c r="L24" s="270"/>
    </row>
    <row r="25" spans="2:12" ht="66" x14ac:dyDescent="0.3">
      <c r="B25" s="157"/>
      <c r="C25" s="161" t="s">
        <v>26</v>
      </c>
      <c r="D25" s="162" t="s">
        <v>27</v>
      </c>
      <c r="E25" s="150"/>
      <c r="F25" s="270"/>
      <c r="G25" s="270"/>
      <c r="H25" s="270"/>
      <c r="I25" s="270"/>
      <c r="J25" s="270"/>
      <c r="K25" s="270"/>
      <c r="L25" s="270"/>
    </row>
    <row r="26" spans="2:12" ht="66" x14ac:dyDescent="0.3">
      <c r="B26" s="157"/>
      <c r="C26" s="161" t="s">
        <v>28</v>
      </c>
      <c r="D26" s="162" t="s">
        <v>29</v>
      </c>
      <c r="E26" s="150"/>
      <c r="F26" s="270"/>
      <c r="G26" s="270"/>
      <c r="H26" s="270"/>
      <c r="I26" s="270"/>
      <c r="J26" s="270"/>
      <c r="K26" s="270"/>
      <c r="L26" s="270"/>
    </row>
    <row r="27" spans="2:12" ht="33" x14ac:dyDescent="0.3">
      <c r="B27" s="157"/>
      <c r="C27" s="161" t="s">
        <v>30</v>
      </c>
      <c r="D27" s="162" t="s">
        <v>31</v>
      </c>
      <c r="E27" s="150"/>
      <c r="F27" s="270"/>
      <c r="G27" s="270"/>
      <c r="H27" s="270"/>
      <c r="I27" s="270"/>
      <c r="J27" s="270"/>
      <c r="K27" s="270"/>
      <c r="L27" s="270"/>
    </row>
    <row r="28" spans="2:12" ht="33" x14ac:dyDescent="0.3">
      <c r="B28" s="157"/>
      <c r="C28" s="161" t="s">
        <v>32</v>
      </c>
      <c r="D28" s="162" t="s">
        <v>33</v>
      </c>
      <c r="E28" s="150"/>
      <c r="F28" s="270"/>
      <c r="G28" s="270"/>
      <c r="H28" s="270"/>
      <c r="I28" s="270"/>
      <c r="J28" s="270"/>
      <c r="K28" s="270"/>
      <c r="L28" s="270"/>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68" t="s">
        <v>38</v>
      </c>
      <c r="D32" s="268"/>
      <c r="E32" s="150"/>
    </row>
    <row r="33" spans="2:5" ht="26.25" customHeight="1" x14ac:dyDescent="0.3">
      <c r="B33" s="157"/>
      <c r="C33" s="271" t="s">
        <v>39</v>
      </c>
      <c r="D33" s="271"/>
      <c r="E33" s="150"/>
    </row>
    <row r="34" spans="2:5" ht="32.25" customHeight="1" x14ac:dyDescent="0.3">
      <c r="B34" s="157"/>
      <c r="C34" s="271"/>
      <c r="D34" s="271"/>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68" t="s">
        <v>54</v>
      </c>
      <c r="D45" s="268"/>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F14:L14"/>
    <mergeCell ref="C2:D3"/>
    <mergeCell ref="C10:D10"/>
    <mergeCell ref="F11:L11"/>
    <mergeCell ref="F12:L12"/>
    <mergeCell ref="F13:L13"/>
    <mergeCell ref="F15:L15"/>
    <mergeCell ref="F16:L16"/>
    <mergeCell ref="F17:L17"/>
    <mergeCell ref="F18:L18"/>
    <mergeCell ref="C19:D19"/>
    <mergeCell ref="F19:L19"/>
    <mergeCell ref="C45:D45"/>
    <mergeCell ref="F20:L20"/>
    <mergeCell ref="F21:L21"/>
    <mergeCell ref="F22:L22"/>
    <mergeCell ref="F23:L23"/>
    <mergeCell ref="F24:L24"/>
    <mergeCell ref="F25:L25"/>
    <mergeCell ref="F26:L26"/>
    <mergeCell ref="F27:L27"/>
    <mergeCell ref="F28:L28"/>
    <mergeCell ref="C32:D32"/>
    <mergeCell ref="C33:D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48576"/>
  <sheetViews>
    <sheetView tabSelected="1" topLeftCell="B1" zoomScale="70" zoomScaleNormal="70" zoomScaleSheetLayoutView="50" workbookViewId="0">
      <pane xSplit="4" topLeftCell="M1" activePane="topRight" state="frozen"/>
      <selection activeCell="B2" sqref="B2"/>
      <selection pane="topRight" activeCell="P1" sqref="P1:X1"/>
    </sheetView>
  </sheetViews>
  <sheetFormatPr baseColWidth="10" defaultColWidth="11.42578125" defaultRowHeight="35.1" customHeight="1" outlineLevelCol="1" x14ac:dyDescent="0.2"/>
  <cols>
    <col min="1" max="1" width="8.7109375" style="142" customWidth="1"/>
    <col min="2" max="2" width="11.42578125" style="142"/>
    <col min="3" max="3" width="15" style="142" customWidth="1"/>
    <col min="4" max="4" width="14.85546875" style="142" customWidth="1"/>
    <col min="5" max="5" width="13.7109375" style="142" customWidth="1"/>
    <col min="6" max="6" width="41.28515625" style="142" customWidth="1"/>
    <col min="7" max="7" width="29.42578125" style="142" customWidth="1"/>
    <col min="8" max="8" width="40.2851562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254" customWidth="1" outlineLevel="1"/>
    <col min="17" max="17" width="20.28515625" style="254" customWidth="1" outlineLevel="1"/>
    <col min="18" max="18" width="12.28515625" style="254" customWidth="1" outlineLevel="1"/>
    <col min="19" max="19" width="11.5703125" style="254" customWidth="1" outlineLevel="1"/>
    <col min="20" max="20" width="11.85546875" style="254" customWidth="1" outlineLevel="1"/>
    <col min="21" max="21" width="12.140625" style="254" bestFit="1" customWidth="1" outlineLevel="1"/>
    <col min="22" max="22" width="26.5703125" style="254" bestFit="1" customWidth="1" outlineLevel="1"/>
    <col min="23" max="23" width="21.140625" style="254" bestFit="1" customWidth="1" outlineLevel="1"/>
    <col min="24" max="24" width="18" style="254" bestFit="1" customWidth="1" outlineLevel="1"/>
    <col min="25" max="25" width="17" style="143" customWidth="1" outlineLevel="1"/>
    <col min="26" max="26" width="47.5703125" style="143" customWidth="1"/>
    <col min="27" max="27" width="13" style="143" customWidth="1"/>
    <col min="28" max="16384" width="11.42578125" style="142"/>
  </cols>
  <sheetData>
    <row r="1" spans="1:30" ht="35.1" customHeight="1" x14ac:dyDescent="0.25">
      <c r="A1" s="167"/>
      <c r="B1" s="294" t="s">
        <v>6</v>
      </c>
      <c r="C1" s="294"/>
      <c r="D1" s="294"/>
      <c r="E1" s="294"/>
      <c r="F1" s="294"/>
      <c r="G1" s="295" t="s">
        <v>19</v>
      </c>
      <c r="H1" s="296"/>
      <c r="I1" s="296"/>
      <c r="J1" s="296"/>
      <c r="K1" s="296"/>
      <c r="L1" s="296"/>
      <c r="M1" s="296"/>
      <c r="N1" s="296"/>
      <c r="O1" s="296"/>
      <c r="P1" s="287" t="s">
        <v>38</v>
      </c>
      <c r="Q1" s="287"/>
      <c r="R1" s="287"/>
      <c r="S1" s="287"/>
      <c r="T1" s="287"/>
      <c r="U1" s="287"/>
      <c r="V1" s="287"/>
      <c r="W1" s="287"/>
      <c r="X1" s="287"/>
      <c r="Y1" s="286" t="s">
        <v>61</v>
      </c>
      <c r="Z1" s="286"/>
      <c r="AA1" s="286"/>
    </row>
    <row r="2" spans="1:30" ht="35.1" customHeight="1" x14ac:dyDescent="0.25">
      <c r="A2" s="288"/>
      <c r="B2" s="282" t="s">
        <v>9</v>
      </c>
      <c r="C2" s="282" t="s">
        <v>11</v>
      </c>
      <c r="D2" s="282" t="s">
        <v>13</v>
      </c>
      <c r="E2" s="282" t="s">
        <v>15</v>
      </c>
      <c r="F2" s="282" t="s">
        <v>17</v>
      </c>
      <c r="G2" s="283" t="s">
        <v>62</v>
      </c>
      <c r="H2" s="280" t="s">
        <v>22</v>
      </c>
      <c r="I2" s="280" t="s">
        <v>24</v>
      </c>
      <c r="J2" s="280" t="s">
        <v>26</v>
      </c>
      <c r="K2" s="289" t="s">
        <v>63</v>
      </c>
      <c r="L2" s="289" t="s">
        <v>30</v>
      </c>
      <c r="M2" s="289" t="s">
        <v>32</v>
      </c>
      <c r="N2" s="290" t="s">
        <v>64</v>
      </c>
      <c r="O2" s="292" t="s">
        <v>65</v>
      </c>
      <c r="P2" s="285" t="s">
        <v>66</v>
      </c>
      <c r="Q2" s="285"/>
      <c r="R2" s="285"/>
      <c r="S2" s="285"/>
      <c r="T2" s="285"/>
      <c r="U2" s="285"/>
      <c r="V2" s="285"/>
      <c r="W2" s="285"/>
      <c r="X2" s="285"/>
      <c r="Y2" s="286"/>
      <c r="Z2" s="286"/>
      <c r="AA2" s="286"/>
    </row>
    <row r="3" spans="1:30" ht="35.1" customHeight="1" x14ac:dyDescent="0.25">
      <c r="A3" s="288"/>
      <c r="B3" s="282"/>
      <c r="C3" s="282"/>
      <c r="D3" s="282"/>
      <c r="E3" s="282"/>
      <c r="F3" s="282"/>
      <c r="G3" s="283"/>
      <c r="H3" s="281"/>
      <c r="I3" s="281"/>
      <c r="J3" s="281"/>
      <c r="K3" s="289"/>
      <c r="L3" s="289"/>
      <c r="M3" s="289"/>
      <c r="N3" s="291"/>
      <c r="O3" s="293"/>
      <c r="P3" s="246" t="s">
        <v>67</v>
      </c>
      <c r="Q3" s="246" t="s">
        <v>68</v>
      </c>
      <c r="R3" s="246" t="s">
        <v>69</v>
      </c>
      <c r="S3" s="246" t="s">
        <v>70</v>
      </c>
      <c r="T3" s="246" t="s">
        <v>71</v>
      </c>
      <c r="U3" s="246" t="s">
        <v>72</v>
      </c>
      <c r="V3" s="246" t="s">
        <v>73</v>
      </c>
      <c r="W3" s="246" t="s">
        <v>74</v>
      </c>
      <c r="X3" s="246" t="s">
        <v>52</v>
      </c>
      <c r="Y3" s="259" t="s">
        <v>55</v>
      </c>
      <c r="Z3" s="147" t="s">
        <v>57</v>
      </c>
      <c r="AA3" s="147" t="s">
        <v>11</v>
      </c>
      <c r="AD3" s="238"/>
    </row>
    <row r="4" spans="1:30" ht="127.5" x14ac:dyDescent="0.25">
      <c r="B4" s="171" t="s">
        <v>75</v>
      </c>
      <c r="C4" s="274" t="s">
        <v>76</v>
      </c>
      <c r="D4" s="174" t="s">
        <v>77</v>
      </c>
      <c r="E4" s="172">
        <v>1</v>
      </c>
      <c r="F4" s="173" t="s">
        <v>78</v>
      </c>
      <c r="G4" s="177" t="s">
        <v>79</v>
      </c>
      <c r="H4" s="180" t="s">
        <v>80</v>
      </c>
      <c r="I4" s="178" t="s">
        <v>81</v>
      </c>
      <c r="J4" s="166">
        <v>7</v>
      </c>
      <c r="K4" s="171" t="s">
        <v>82</v>
      </c>
      <c r="L4" s="169" t="s">
        <v>83</v>
      </c>
      <c r="M4" s="175">
        <v>1</v>
      </c>
      <c r="N4" s="179">
        <v>44866</v>
      </c>
      <c r="O4" s="255">
        <v>45230</v>
      </c>
      <c r="P4" s="247" t="s">
        <v>84</v>
      </c>
      <c r="Q4" s="248" t="s">
        <v>85</v>
      </c>
      <c r="R4" s="249">
        <v>1</v>
      </c>
      <c r="S4" s="350">
        <f>(IF(R4="","",IF(OR($J4=0,$J4="",P4=""),"",R4/$J4)))</f>
        <v>0.14285714285714285</v>
      </c>
      <c r="T4" s="348">
        <f>(IF(OR($M4="",S4=""),"",IF(OR($M4=0,S4=0),0,IF((S4*100%)/$M4&gt;100%,100%,(S4*100%)/$M4))))</f>
        <v>0.14285714285714285</v>
      </c>
      <c r="U4" s="349" t="str">
        <f>IF(R4="","",IF(T4&lt;100%, IF(T4&lt;100%, "ALERTA","EN TERMINO"), IF(T4=100%, "OK", "EN TERMINO")))</f>
        <v>ALERTA</v>
      </c>
      <c r="V4" s="239" t="s">
        <v>86</v>
      </c>
      <c r="W4" s="250" t="s">
        <v>87</v>
      </c>
      <c r="X4" s="250" t="str">
        <f>IF(T4=100%,IF(T4&gt;=100%,"CUMPLIDA","PENDIENTE"),IF(T4&lt;100%,"PENDIENTE","PENDIENTE"))</f>
        <v>PENDIENTE</v>
      </c>
      <c r="Y4" s="260" t="str">
        <f t="shared" ref="Y4:Y11" si="0">IF(W4="CUMPLIDA","CERRADO","ABIERTO")</f>
        <v>ABIERTO</v>
      </c>
      <c r="Z4" s="237"/>
      <c r="AA4" s="194" t="s">
        <v>88</v>
      </c>
    </row>
    <row r="5" spans="1:30" ht="127.5" x14ac:dyDescent="0.25">
      <c r="B5" s="171" t="s">
        <v>75</v>
      </c>
      <c r="C5" s="275"/>
      <c r="D5" s="174" t="s">
        <v>77</v>
      </c>
      <c r="E5" s="172">
        <v>1</v>
      </c>
      <c r="F5" s="173" t="s">
        <v>78</v>
      </c>
      <c r="G5" s="177" t="s">
        <v>79</v>
      </c>
      <c r="H5" s="180" t="s">
        <v>89</v>
      </c>
      <c r="I5" s="178" t="s">
        <v>90</v>
      </c>
      <c r="J5" s="181">
        <v>1</v>
      </c>
      <c r="K5" s="171" t="s">
        <v>82</v>
      </c>
      <c r="L5" s="169" t="s">
        <v>83</v>
      </c>
      <c r="M5" s="175">
        <v>1</v>
      </c>
      <c r="N5" s="179">
        <v>44866</v>
      </c>
      <c r="O5" s="255">
        <v>45230</v>
      </c>
      <c r="P5" s="247" t="s">
        <v>84</v>
      </c>
      <c r="Q5" s="248" t="s">
        <v>85</v>
      </c>
      <c r="R5" s="249">
        <v>0.5</v>
      </c>
      <c r="S5" s="350">
        <f t="shared" ref="S5:S48" si="1">(IF(R5="","",IF(OR($J5=0,$J5="",P5=""),"",R5/$J5)))</f>
        <v>0.5</v>
      </c>
      <c r="T5" s="348">
        <f t="shared" ref="T5:T48" si="2">(IF(OR($M5="",S5=""),"",IF(OR($M5=0,S5=0),0,IF((S5*100%)/$M5&gt;100%,100%,(S5*100%)/$M5))))</f>
        <v>0.5</v>
      </c>
      <c r="U5" s="349" t="str">
        <f t="shared" ref="U5:U48" si="3">IF(R5="","",IF(T5&lt;100%, IF(T5&lt;100%, "ALERTA","EN TERMINO"), IF(T5=100%, "OK", "EN TERMINO")))</f>
        <v>ALERTA</v>
      </c>
      <c r="V5" s="239" t="s">
        <v>91</v>
      </c>
      <c r="W5" s="250" t="s">
        <v>87</v>
      </c>
      <c r="X5" s="250" t="str">
        <f t="shared" ref="X5:X9" si="4">IF(T5=100%,IF(T5&gt;=100%,"CUMPLIDA","PENDIENTE"),IF(T5&lt;100%,"PENDIENTE","PENDIENTE"))</f>
        <v>PENDIENTE</v>
      </c>
      <c r="Y5" s="260" t="str">
        <f t="shared" si="0"/>
        <v>ABIERTO</v>
      </c>
      <c r="Z5" s="237"/>
      <c r="AA5" s="194" t="s">
        <v>88</v>
      </c>
    </row>
    <row r="6" spans="1:30" ht="127.5" x14ac:dyDescent="0.25">
      <c r="B6" s="171" t="s">
        <v>75</v>
      </c>
      <c r="C6" s="275"/>
      <c r="D6" s="174" t="s">
        <v>77</v>
      </c>
      <c r="E6" s="172">
        <v>1</v>
      </c>
      <c r="F6" s="173" t="s">
        <v>78</v>
      </c>
      <c r="G6" s="177" t="s">
        <v>79</v>
      </c>
      <c r="H6" s="182" t="s">
        <v>92</v>
      </c>
      <c r="I6" s="178" t="s">
        <v>93</v>
      </c>
      <c r="J6" s="166">
        <v>1</v>
      </c>
      <c r="K6" s="171" t="s">
        <v>82</v>
      </c>
      <c r="L6" s="169" t="s">
        <v>83</v>
      </c>
      <c r="M6" s="175">
        <v>1</v>
      </c>
      <c r="N6" s="183">
        <v>44573</v>
      </c>
      <c r="O6" s="255">
        <v>45230</v>
      </c>
      <c r="P6" s="247" t="s">
        <v>84</v>
      </c>
      <c r="Q6" s="248" t="s">
        <v>85</v>
      </c>
      <c r="R6" s="249">
        <v>0</v>
      </c>
      <c r="S6" s="350">
        <f t="shared" si="1"/>
        <v>0</v>
      </c>
      <c r="T6" s="348">
        <f t="shared" si="2"/>
        <v>0</v>
      </c>
      <c r="U6" s="349" t="str">
        <f t="shared" si="3"/>
        <v>ALERTA</v>
      </c>
      <c r="V6" s="239" t="s">
        <v>94</v>
      </c>
      <c r="W6" s="250" t="s">
        <v>87</v>
      </c>
      <c r="X6" s="250" t="str">
        <f t="shared" si="4"/>
        <v>PENDIENTE</v>
      </c>
      <c r="Y6" s="260" t="str">
        <f t="shared" si="0"/>
        <v>ABIERTO</v>
      </c>
      <c r="Z6" s="237"/>
      <c r="AA6" s="194" t="s">
        <v>88</v>
      </c>
    </row>
    <row r="7" spans="1:30" ht="127.5" x14ac:dyDescent="0.25">
      <c r="B7" s="171" t="s">
        <v>75</v>
      </c>
      <c r="C7" s="275"/>
      <c r="D7" s="174" t="s">
        <v>77</v>
      </c>
      <c r="E7" s="170">
        <v>2</v>
      </c>
      <c r="F7" s="184" t="s">
        <v>95</v>
      </c>
      <c r="G7" s="184" t="s">
        <v>96</v>
      </c>
      <c r="H7" s="182" t="s">
        <v>97</v>
      </c>
      <c r="I7" s="178" t="s">
        <v>98</v>
      </c>
      <c r="J7" s="185">
        <v>5</v>
      </c>
      <c r="K7" s="171" t="s">
        <v>82</v>
      </c>
      <c r="L7" s="169" t="s">
        <v>83</v>
      </c>
      <c r="M7" s="175">
        <v>1</v>
      </c>
      <c r="N7" s="186">
        <v>2023</v>
      </c>
      <c r="O7" s="256">
        <v>2026</v>
      </c>
      <c r="P7" s="247" t="s">
        <v>84</v>
      </c>
      <c r="Q7" s="248" t="s">
        <v>99</v>
      </c>
      <c r="R7" s="249">
        <v>0</v>
      </c>
      <c r="S7" s="350">
        <f t="shared" si="1"/>
        <v>0</v>
      </c>
      <c r="T7" s="348">
        <f t="shared" si="2"/>
        <v>0</v>
      </c>
      <c r="U7" s="349" t="str">
        <f t="shared" si="3"/>
        <v>ALERTA</v>
      </c>
      <c r="V7" s="239" t="s">
        <v>100</v>
      </c>
      <c r="W7" s="250" t="s">
        <v>87</v>
      </c>
      <c r="X7" s="250" t="str">
        <f t="shared" si="4"/>
        <v>PENDIENTE</v>
      </c>
      <c r="Y7" s="260" t="str">
        <f t="shared" si="0"/>
        <v>ABIERTO</v>
      </c>
      <c r="Z7" s="237"/>
      <c r="AA7" s="194" t="s">
        <v>88</v>
      </c>
    </row>
    <row r="8" spans="1:30" ht="165.75" x14ac:dyDescent="0.25">
      <c r="B8" s="171" t="s">
        <v>75</v>
      </c>
      <c r="C8" s="275"/>
      <c r="D8" s="174" t="s">
        <v>77</v>
      </c>
      <c r="E8" s="170">
        <v>3</v>
      </c>
      <c r="F8" s="184" t="s">
        <v>101</v>
      </c>
      <c r="G8" s="184" t="s">
        <v>102</v>
      </c>
      <c r="H8" s="187" t="s">
        <v>103</v>
      </c>
      <c r="I8" s="178" t="s">
        <v>104</v>
      </c>
      <c r="J8" s="185">
        <v>5</v>
      </c>
      <c r="K8" s="171" t="s">
        <v>82</v>
      </c>
      <c r="L8" s="169" t="s">
        <v>83</v>
      </c>
      <c r="M8" s="175">
        <v>1</v>
      </c>
      <c r="N8" s="186">
        <v>2026</v>
      </c>
      <c r="O8" s="256">
        <v>2028</v>
      </c>
      <c r="P8" s="247" t="s">
        <v>84</v>
      </c>
      <c r="Q8" s="248" t="s">
        <v>99</v>
      </c>
      <c r="R8" s="249">
        <v>0</v>
      </c>
      <c r="S8" s="350">
        <f t="shared" si="1"/>
        <v>0</v>
      </c>
      <c r="T8" s="348">
        <f t="shared" si="2"/>
        <v>0</v>
      </c>
      <c r="U8" s="349" t="str">
        <f t="shared" si="3"/>
        <v>ALERTA</v>
      </c>
      <c r="V8" s="239" t="s">
        <v>105</v>
      </c>
      <c r="W8" s="250" t="s">
        <v>87</v>
      </c>
      <c r="X8" s="250" t="str">
        <f t="shared" si="4"/>
        <v>PENDIENTE</v>
      </c>
      <c r="Y8" s="260" t="str">
        <f t="shared" si="0"/>
        <v>ABIERTO</v>
      </c>
      <c r="Z8" s="237"/>
      <c r="AA8" s="194" t="s">
        <v>88</v>
      </c>
    </row>
    <row r="9" spans="1:30" ht="76.5" x14ac:dyDescent="0.25">
      <c r="B9" s="171" t="s">
        <v>75</v>
      </c>
      <c r="C9" s="276"/>
      <c r="D9" s="174" t="s">
        <v>77</v>
      </c>
      <c r="E9" s="170">
        <v>4</v>
      </c>
      <c r="F9" s="184" t="s">
        <v>106</v>
      </c>
      <c r="G9" s="184" t="s">
        <v>102</v>
      </c>
      <c r="H9" s="187" t="s">
        <v>107</v>
      </c>
      <c r="I9" s="178" t="s">
        <v>108</v>
      </c>
      <c r="J9" s="185">
        <v>1</v>
      </c>
      <c r="K9" s="171" t="s">
        <v>82</v>
      </c>
      <c r="L9" s="169" t="s">
        <v>83</v>
      </c>
      <c r="M9" s="175">
        <v>1</v>
      </c>
      <c r="N9" s="186">
        <v>2028</v>
      </c>
      <c r="O9" s="256">
        <v>2028</v>
      </c>
      <c r="P9" s="247" t="s">
        <v>84</v>
      </c>
      <c r="Q9" s="248" t="s">
        <v>99</v>
      </c>
      <c r="R9" s="249">
        <v>0</v>
      </c>
      <c r="S9" s="350">
        <f t="shared" si="1"/>
        <v>0</v>
      </c>
      <c r="T9" s="348">
        <f t="shared" si="2"/>
        <v>0</v>
      </c>
      <c r="U9" s="349" t="str">
        <f t="shared" si="3"/>
        <v>ALERTA</v>
      </c>
      <c r="V9" s="239" t="s">
        <v>91</v>
      </c>
      <c r="W9" s="250" t="s">
        <v>87</v>
      </c>
      <c r="X9" s="250" t="str">
        <f t="shared" si="4"/>
        <v>PENDIENTE</v>
      </c>
      <c r="Y9" s="260" t="str">
        <f t="shared" si="0"/>
        <v>ABIERTO</v>
      </c>
      <c r="Z9" s="237"/>
      <c r="AA9" s="194" t="s">
        <v>88</v>
      </c>
    </row>
    <row r="10" spans="1:30" ht="127.5" x14ac:dyDescent="0.25">
      <c r="B10" s="171" t="s">
        <v>75</v>
      </c>
      <c r="C10" s="176" t="s">
        <v>109</v>
      </c>
      <c r="D10" s="174" t="s">
        <v>77</v>
      </c>
      <c r="E10" s="170">
        <v>5</v>
      </c>
      <c r="F10" s="188" t="s">
        <v>110</v>
      </c>
      <c r="G10" s="171" t="s">
        <v>111</v>
      </c>
      <c r="H10" s="189" t="s">
        <v>112</v>
      </c>
      <c r="I10" s="171" t="s">
        <v>113</v>
      </c>
      <c r="J10" s="185">
        <v>1</v>
      </c>
      <c r="K10" s="171" t="s">
        <v>82</v>
      </c>
      <c r="L10" s="171" t="s">
        <v>83</v>
      </c>
      <c r="M10" s="175">
        <v>1</v>
      </c>
      <c r="N10" s="262">
        <v>44927</v>
      </c>
      <c r="O10" s="263">
        <v>45169</v>
      </c>
      <c r="P10" s="247" t="s">
        <v>84</v>
      </c>
      <c r="Q10" s="201" t="s">
        <v>114</v>
      </c>
      <c r="R10" s="249">
        <v>0</v>
      </c>
      <c r="S10" s="350">
        <f t="shared" si="1"/>
        <v>0</v>
      </c>
      <c r="T10" s="348">
        <f t="shared" si="2"/>
        <v>0</v>
      </c>
      <c r="U10" s="349" t="str">
        <f t="shared" si="3"/>
        <v>ALERTA</v>
      </c>
      <c r="V10" s="239" t="s">
        <v>115</v>
      </c>
      <c r="W10" s="250" t="s">
        <v>87</v>
      </c>
      <c r="X10" s="250" t="str">
        <f>IF(T10=100%,IF(T10&gt;=100%,"CUMPLIDA","PENDIENTE"),IF(T10&lt;100%,"INCUMPLIDA","PENDIENTE"))</f>
        <v>INCUMPLIDA</v>
      </c>
      <c r="Y10" s="260" t="str">
        <f t="shared" si="0"/>
        <v>ABIERTO</v>
      </c>
      <c r="Z10" s="237"/>
      <c r="AA10" s="194" t="s">
        <v>88</v>
      </c>
    </row>
    <row r="11" spans="1:30" s="143" customFormat="1" ht="127.5" x14ac:dyDescent="0.2">
      <c r="A11" s="142"/>
      <c r="B11" s="171" t="s">
        <v>75</v>
      </c>
      <c r="C11" s="176" t="s">
        <v>116</v>
      </c>
      <c r="D11" s="174" t="s">
        <v>77</v>
      </c>
      <c r="E11" s="172">
        <v>7</v>
      </c>
      <c r="F11" s="190" t="s">
        <v>117</v>
      </c>
      <c r="G11" s="191" t="s">
        <v>118</v>
      </c>
      <c r="H11" s="188" t="s">
        <v>119</v>
      </c>
      <c r="I11" s="193" t="s">
        <v>120</v>
      </c>
      <c r="J11" s="185">
        <v>1</v>
      </c>
      <c r="K11" s="171" t="s">
        <v>82</v>
      </c>
      <c r="L11" s="169" t="s">
        <v>83</v>
      </c>
      <c r="M11" s="175">
        <v>1</v>
      </c>
      <c r="N11" s="264">
        <v>44897</v>
      </c>
      <c r="O11" s="265">
        <v>45169</v>
      </c>
      <c r="P11" s="247" t="s">
        <v>84</v>
      </c>
      <c r="Q11" s="248" t="s">
        <v>85</v>
      </c>
      <c r="R11" s="249">
        <v>0</v>
      </c>
      <c r="S11" s="350">
        <f t="shared" si="1"/>
        <v>0</v>
      </c>
      <c r="T11" s="348">
        <f t="shared" si="2"/>
        <v>0</v>
      </c>
      <c r="U11" s="349" t="str">
        <f t="shared" si="3"/>
        <v>ALERTA</v>
      </c>
      <c r="V11" s="239" t="s">
        <v>115</v>
      </c>
      <c r="W11" s="250" t="s">
        <v>87</v>
      </c>
      <c r="X11" s="250" t="str">
        <f>IF(T11=100%,IF(T11&gt;=100%,"CUMPLIDA","PENDIENTE"),IF(T11&lt;100%,"INCUMPLIDA","PENDIENTE"))</f>
        <v>INCUMPLIDA</v>
      </c>
      <c r="Y11" s="260" t="str">
        <f t="shared" si="0"/>
        <v>ABIERTO</v>
      </c>
      <c r="Z11" s="237"/>
      <c r="AA11" s="194" t="s">
        <v>88</v>
      </c>
    </row>
    <row r="12" spans="1:30" ht="127.5" x14ac:dyDescent="0.25">
      <c r="B12" s="171" t="s">
        <v>75</v>
      </c>
      <c r="C12" s="274" t="s">
        <v>121</v>
      </c>
      <c r="D12" s="174" t="s">
        <v>77</v>
      </c>
      <c r="E12" s="172">
        <v>13</v>
      </c>
      <c r="F12" s="199" t="s">
        <v>122</v>
      </c>
      <c r="G12" s="199" t="s">
        <v>123</v>
      </c>
      <c r="H12" s="195" t="s">
        <v>124</v>
      </c>
      <c r="I12" s="178" t="s">
        <v>125</v>
      </c>
      <c r="J12" s="185">
        <v>2</v>
      </c>
      <c r="K12" s="171"/>
      <c r="L12" s="169" t="s">
        <v>126</v>
      </c>
      <c r="M12" s="175">
        <v>1</v>
      </c>
      <c r="N12" s="266">
        <v>44928</v>
      </c>
      <c r="O12" s="267">
        <v>45291</v>
      </c>
      <c r="P12" s="247" t="s">
        <v>84</v>
      </c>
      <c r="Q12" s="248" t="s">
        <v>85</v>
      </c>
      <c r="R12" s="251">
        <v>0</v>
      </c>
      <c r="S12" s="350">
        <f t="shared" si="1"/>
        <v>0</v>
      </c>
      <c r="T12" s="348">
        <f t="shared" si="2"/>
        <v>0</v>
      </c>
      <c r="U12" s="349" t="str">
        <f t="shared" si="3"/>
        <v>ALERTA</v>
      </c>
      <c r="V12" s="239" t="s">
        <v>127</v>
      </c>
      <c r="W12" s="250" t="s">
        <v>87</v>
      </c>
      <c r="X12" s="250" t="str">
        <f t="shared" ref="X12:X24" si="5">IF(T12=100%,IF(T12&gt;=100%,"CUMPLIDA","PENDIENTE"),IF(T12&lt;100%,"PENDIENTE","PENDIENTE"))</f>
        <v>PENDIENTE</v>
      </c>
      <c r="Y12" s="260" t="str">
        <f t="shared" ref="Y12:Y24" si="6">IF(W12="CUMPLIDA","CERRADO","ABIERTO")</f>
        <v>ABIERTO</v>
      </c>
      <c r="Z12" s="237"/>
      <c r="AA12" s="194" t="s">
        <v>88</v>
      </c>
    </row>
    <row r="13" spans="1:30" ht="76.5" x14ac:dyDescent="0.25">
      <c r="B13" s="171" t="s">
        <v>75</v>
      </c>
      <c r="C13" s="275"/>
      <c r="D13" s="174" t="s">
        <v>77</v>
      </c>
      <c r="E13" s="172">
        <v>13</v>
      </c>
      <c r="F13" s="199" t="s">
        <v>122</v>
      </c>
      <c r="G13" s="199" t="s">
        <v>123</v>
      </c>
      <c r="H13" s="184" t="s">
        <v>128</v>
      </c>
      <c r="I13" s="178" t="s">
        <v>129</v>
      </c>
      <c r="J13" s="185">
        <v>1</v>
      </c>
      <c r="K13" s="171"/>
      <c r="L13" s="169" t="s">
        <v>126</v>
      </c>
      <c r="M13" s="175">
        <v>0.5</v>
      </c>
      <c r="N13" s="266">
        <v>44928</v>
      </c>
      <c r="O13" s="267">
        <v>45291</v>
      </c>
      <c r="P13" s="247" t="s">
        <v>84</v>
      </c>
      <c r="Q13" s="248" t="s">
        <v>130</v>
      </c>
      <c r="R13" s="251">
        <v>0</v>
      </c>
      <c r="S13" s="350">
        <f t="shared" si="1"/>
        <v>0</v>
      </c>
      <c r="T13" s="348">
        <f t="shared" si="2"/>
        <v>0</v>
      </c>
      <c r="U13" s="349" t="str">
        <f t="shared" si="3"/>
        <v>ALERTA</v>
      </c>
      <c r="V13" s="239" t="s">
        <v>127</v>
      </c>
      <c r="W13" s="250" t="s">
        <v>87</v>
      </c>
      <c r="X13" s="250" t="str">
        <f t="shared" si="5"/>
        <v>PENDIENTE</v>
      </c>
      <c r="Y13" s="260" t="str">
        <f t="shared" si="6"/>
        <v>ABIERTO</v>
      </c>
      <c r="Z13" s="237"/>
      <c r="AA13" s="194" t="s">
        <v>88</v>
      </c>
    </row>
    <row r="14" spans="1:30" ht="127.5" x14ac:dyDescent="0.25">
      <c r="B14" s="171" t="s">
        <v>75</v>
      </c>
      <c r="C14" s="275"/>
      <c r="D14" s="174" t="s">
        <v>77</v>
      </c>
      <c r="E14" s="170">
        <v>14</v>
      </c>
      <c r="F14" s="184" t="s">
        <v>131</v>
      </c>
      <c r="G14" s="184" t="s">
        <v>132</v>
      </c>
      <c r="H14" s="195" t="s">
        <v>133</v>
      </c>
      <c r="I14" s="178" t="s">
        <v>134</v>
      </c>
      <c r="J14" s="185">
        <v>12</v>
      </c>
      <c r="K14" s="171"/>
      <c r="L14" s="169" t="s">
        <v>126</v>
      </c>
      <c r="M14" s="175">
        <v>1</v>
      </c>
      <c r="N14" s="266">
        <v>44928</v>
      </c>
      <c r="O14" s="267">
        <v>45291</v>
      </c>
      <c r="P14" s="247" t="s">
        <v>84</v>
      </c>
      <c r="Q14" s="248" t="s">
        <v>85</v>
      </c>
      <c r="R14" s="251">
        <v>8</v>
      </c>
      <c r="S14" s="350">
        <f t="shared" si="1"/>
        <v>0.66666666666666663</v>
      </c>
      <c r="T14" s="348">
        <f t="shared" si="2"/>
        <v>0.66666666666666663</v>
      </c>
      <c r="U14" s="349" t="str">
        <f t="shared" si="3"/>
        <v>ALERTA</v>
      </c>
      <c r="V14" s="252" t="s">
        <v>127</v>
      </c>
      <c r="W14" s="250" t="s">
        <v>87</v>
      </c>
      <c r="X14" s="250" t="str">
        <f t="shared" si="5"/>
        <v>PENDIENTE</v>
      </c>
      <c r="Y14" s="260" t="s">
        <v>135</v>
      </c>
      <c r="Z14" s="237"/>
      <c r="AA14" s="194" t="s">
        <v>136</v>
      </c>
    </row>
    <row r="15" spans="1:30" ht="127.5" x14ac:dyDescent="0.25">
      <c r="B15" s="171" t="s">
        <v>75</v>
      </c>
      <c r="C15" s="275"/>
      <c r="D15" s="174" t="s">
        <v>77</v>
      </c>
      <c r="E15" s="170">
        <v>15</v>
      </c>
      <c r="F15" s="184" t="s">
        <v>137</v>
      </c>
      <c r="G15" s="184" t="s">
        <v>138</v>
      </c>
      <c r="H15" s="195" t="s">
        <v>139</v>
      </c>
      <c r="I15" s="178" t="s">
        <v>140</v>
      </c>
      <c r="J15" s="185">
        <v>1</v>
      </c>
      <c r="K15" s="171"/>
      <c r="L15" s="169" t="s">
        <v>126</v>
      </c>
      <c r="M15" s="175">
        <v>1</v>
      </c>
      <c r="N15" s="266">
        <v>44928</v>
      </c>
      <c r="O15" s="265">
        <v>45138</v>
      </c>
      <c r="P15" s="247" t="s">
        <v>84</v>
      </c>
      <c r="Q15" s="248" t="s">
        <v>85</v>
      </c>
      <c r="R15" s="251">
        <v>0.7</v>
      </c>
      <c r="S15" s="350">
        <f t="shared" si="1"/>
        <v>0.7</v>
      </c>
      <c r="T15" s="348">
        <f t="shared" si="2"/>
        <v>0.7</v>
      </c>
      <c r="U15" s="349" t="str">
        <f t="shared" si="3"/>
        <v>ALERTA</v>
      </c>
      <c r="V15" s="239" t="s">
        <v>115</v>
      </c>
      <c r="W15" s="250" t="s">
        <v>87</v>
      </c>
      <c r="X15" s="250" t="str">
        <f>IF(T15=100%,IF(T15&gt;=100%,"CUMPLIDA","PENDIENTE"),IF(T15&lt;100%,"INCUMPLIDA","PENDIENTE"))</f>
        <v>INCUMPLIDA</v>
      </c>
      <c r="Y15" s="260" t="s">
        <v>135</v>
      </c>
      <c r="Z15" s="240"/>
      <c r="AA15" s="194" t="s">
        <v>88</v>
      </c>
    </row>
    <row r="16" spans="1:30" ht="127.5" x14ac:dyDescent="0.25">
      <c r="B16" s="171" t="s">
        <v>75</v>
      </c>
      <c r="C16" s="275"/>
      <c r="D16" s="174" t="s">
        <v>77</v>
      </c>
      <c r="E16" s="170">
        <v>16</v>
      </c>
      <c r="F16" s="200" t="s">
        <v>141</v>
      </c>
      <c r="G16" s="277" t="s">
        <v>142</v>
      </c>
      <c r="H16" s="197" t="s">
        <v>143</v>
      </c>
      <c r="I16" s="171" t="s">
        <v>144</v>
      </c>
      <c r="J16" s="185">
        <v>1</v>
      </c>
      <c r="K16" s="171"/>
      <c r="L16" s="169" t="s">
        <v>126</v>
      </c>
      <c r="M16" s="175">
        <v>1</v>
      </c>
      <c r="N16" s="266">
        <v>44928</v>
      </c>
      <c r="O16" s="267">
        <v>45291</v>
      </c>
      <c r="P16" s="247" t="s">
        <v>84</v>
      </c>
      <c r="Q16" s="248" t="s">
        <v>85</v>
      </c>
      <c r="R16" s="251">
        <v>0</v>
      </c>
      <c r="S16" s="350">
        <f t="shared" si="1"/>
        <v>0</v>
      </c>
      <c r="T16" s="348">
        <f t="shared" si="2"/>
        <v>0</v>
      </c>
      <c r="U16" s="349" t="str">
        <f t="shared" si="3"/>
        <v>ALERTA</v>
      </c>
      <c r="V16" s="239" t="s">
        <v>127</v>
      </c>
      <c r="W16" s="250" t="s">
        <v>87</v>
      </c>
      <c r="X16" s="250" t="str">
        <f t="shared" si="5"/>
        <v>PENDIENTE</v>
      </c>
      <c r="Y16" s="260" t="str">
        <f t="shared" si="6"/>
        <v>ABIERTO</v>
      </c>
      <c r="Z16" s="237"/>
      <c r="AA16" s="194" t="s">
        <v>88</v>
      </c>
    </row>
    <row r="17" spans="2:30" ht="127.5" x14ac:dyDescent="0.25">
      <c r="B17" s="171" t="s">
        <v>75</v>
      </c>
      <c r="C17" s="275"/>
      <c r="D17" s="174" t="s">
        <v>77</v>
      </c>
      <c r="E17" s="172">
        <v>16</v>
      </c>
      <c r="F17" s="200" t="s">
        <v>141</v>
      </c>
      <c r="G17" s="278"/>
      <c r="H17" s="184" t="s">
        <v>145</v>
      </c>
      <c r="I17" s="184" t="s">
        <v>146</v>
      </c>
      <c r="J17" s="185">
        <v>1</v>
      </c>
      <c r="K17" s="171"/>
      <c r="L17" s="169" t="s">
        <v>126</v>
      </c>
      <c r="M17" s="175">
        <v>1</v>
      </c>
      <c r="N17" s="266">
        <v>44928</v>
      </c>
      <c r="O17" s="267">
        <v>45291</v>
      </c>
      <c r="P17" s="247" t="s">
        <v>84</v>
      </c>
      <c r="Q17" s="248" t="s">
        <v>85</v>
      </c>
      <c r="R17" s="251">
        <v>0</v>
      </c>
      <c r="S17" s="350">
        <f t="shared" si="1"/>
        <v>0</v>
      </c>
      <c r="T17" s="348">
        <f t="shared" si="2"/>
        <v>0</v>
      </c>
      <c r="U17" s="349" t="str">
        <f t="shared" si="3"/>
        <v>ALERTA</v>
      </c>
      <c r="V17" s="239" t="s">
        <v>127</v>
      </c>
      <c r="W17" s="250" t="s">
        <v>87</v>
      </c>
      <c r="X17" s="250" t="str">
        <f t="shared" si="5"/>
        <v>PENDIENTE</v>
      </c>
      <c r="Y17" s="260" t="str">
        <f t="shared" si="6"/>
        <v>ABIERTO</v>
      </c>
      <c r="Z17" s="237"/>
      <c r="AA17" s="194" t="s">
        <v>88</v>
      </c>
    </row>
    <row r="18" spans="2:30" ht="127.5" x14ac:dyDescent="0.25">
      <c r="B18" s="171" t="s">
        <v>75</v>
      </c>
      <c r="C18" s="275"/>
      <c r="D18" s="174" t="s">
        <v>77</v>
      </c>
      <c r="E18" s="170">
        <v>16</v>
      </c>
      <c r="F18" s="200" t="s">
        <v>141</v>
      </c>
      <c r="G18" s="279"/>
      <c r="H18" s="184" t="s">
        <v>147</v>
      </c>
      <c r="I18" s="184" t="s">
        <v>148</v>
      </c>
      <c r="J18" s="185">
        <v>1</v>
      </c>
      <c r="K18" s="171"/>
      <c r="L18" s="169" t="s">
        <v>126</v>
      </c>
      <c r="M18" s="175">
        <v>0.5</v>
      </c>
      <c r="N18" s="266">
        <v>44928</v>
      </c>
      <c r="O18" s="267">
        <v>45291</v>
      </c>
      <c r="P18" s="247" t="s">
        <v>84</v>
      </c>
      <c r="Q18" s="248" t="s">
        <v>85</v>
      </c>
      <c r="R18" s="251">
        <v>0</v>
      </c>
      <c r="S18" s="350">
        <f t="shared" si="1"/>
        <v>0</v>
      </c>
      <c r="T18" s="348">
        <f t="shared" si="2"/>
        <v>0</v>
      </c>
      <c r="U18" s="349" t="str">
        <f t="shared" si="3"/>
        <v>ALERTA</v>
      </c>
      <c r="V18" s="239" t="s">
        <v>127</v>
      </c>
      <c r="W18" s="250" t="s">
        <v>87</v>
      </c>
      <c r="X18" s="250" t="str">
        <f t="shared" si="5"/>
        <v>PENDIENTE</v>
      </c>
      <c r="Y18" s="260" t="str">
        <f t="shared" si="6"/>
        <v>ABIERTO</v>
      </c>
      <c r="Z18" s="237"/>
      <c r="AA18" s="194" t="s">
        <v>88</v>
      </c>
    </row>
    <row r="19" spans="2:30" ht="127.5" x14ac:dyDescent="0.25">
      <c r="B19" s="171" t="s">
        <v>75</v>
      </c>
      <c r="C19" s="275"/>
      <c r="D19" s="174" t="s">
        <v>77</v>
      </c>
      <c r="E19" s="170">
        <v>17</v>
      </c>
      <c r="F19" s="198" t="s">
        <v>149</v>
      </c>
      <c r="G19" s="198" t="s">
        <v>150</v>
      </c>
      <c r="H19" s="192" t="s">
        <v>151</v>
      </c>
      <c r="I19" s="192" t="s">
        <v>152</v>
      </c>
      <c r="J19" s="185">
        <v>1</v>
      </c>
      <c r="K19" s="171"/>
      <c r="L19" s="169" t="s">
        <v>126</v>
      </c>
      <c r="M19" s="175">
        <v>1</v>
      </c>
      <c r="N19" s="266">
        <v>44928</v>
      </c>
      <c r="O19" s="267">
        <v>45291</v>
      </c>
      <c r="P19" s="247" t="s">
        <v>84</v>
      </c>
      <c r="Q19" s="248" t="s">
        <v>85</v>
      </c>
      <c r="R19" s="251">
        <v>0</v>
      </c>
      <c r="S19" s="350">
        <f t="shared" si="1"/>
        <v>0</v>
      </c>
      <c r="T19" s="348">
        <f t="shared" si="2"/>
        <v>0</v>
      </c>
      <c r="U19" s="349" t="str">
        <f t="shared" si="3"/>
        <v>ALERTA</v>
      </c>
      <c r="V19" s="239" t="s">
        <v>127</v>
      </c>
      <c r="W19" s="250" t="s">
        <v>87</v>
      </c>
      <c r="X19" s="250" t="str">
        <f t="shared" si="5"/>
        <v>PENDIENTE</v>
      </c>
      <c r="Y19" s="260" t="str">
        <f t="shared" si="6"/>
        <v>ABIERTO</v>
      </c>
      <c r="Z19" s="237"/>
      <c r="AA19" s="194" t="s">
        <v>88</v>
      </c>
    </row>
    <row r="20" spans="2:30" ht="127.5" x14ac:dyDescent="0.25">
      <c r="B20" s="171" t="s">
        <v>75</v>
      </c>
      <c r="C20" s="275"/>
      <c r="D20" s="174" t="s">
        <v>77</v>
      </c>
      <c r="E20" s="170">
        <v>18</v>
      </c>
      <c r="F20" s="198" t="s">
        <v>153</v>
      </c>
      <c r="G20" s="198" t="s">
        <v>154</v>
      </c>
      <c r="H20" s="192" t="s">
        <v>155</v>
      </c>
      <c r="I20" s="192" t="s">
        <v>146</v>
      </c>
      <c r="J20" s="185">
        <v>1</v>
      </c>
      <c r="K20" s="171"/>
      <c r="L20" s="169" t="s">
        <v>126</v>
      </c>
      <c r="M20" s="175">
        <v>1</v>
      </c>
      <c r="N20" s="266">
        <v>44928</v>
      </c>
      <c r="O20" s="267">
        <v>45291</v>
      </c>
      <c r="P20" s="247" t="s">
        <v>84</v>
      </c>
      <c r="Q20" s="248" t="s">
        <v>85</v>
      </c>
      <c r="R20" s="251">
        <v>0</v>
      </c>
      <c r="S20" s="350">
        <f t="shared" si="1"/>
        <v>0</v>
      </c>
      <c r="T20" s="348">
        <f t="shared" si="2"/>
        <v>0</v>
      </c>
      <c r="U20" s="349" t="str">
        <f t="shared" si="3"/>
        <v>ALERTA</v>
      </c>
      <c r="V20" s="239" t="s">
        <v>127</v>
      </c>
      <c r="W20" s="250" t="s">
        <v>87</v>
      </c>
      <c r="X20" s="250" t="str">
        <f t="shared" si="5"/>
        <v>PENDIENTE</v>
      </c>
      <c r="Y20" s="260" t="str">
        <f t="shared" si="6"/>
        <v>ABIERTO</v>
      </c>
      <c r="Z20" s="237"/>
      <c r="AA20" s="194" t="s">
        <v>88</v>
      </c>
    </row>
    <row r="21" spans="2:30" ht="127.5" x14ac:dyDescent="0.25">
      <c r="B21" s="171" t="s">
        <v>75</v>
      </c>
      <c r="C21" s="275"/>
      <c r="D21" s="174" t="s">
        <v>77</v>
      </c>
      <c r="E21" s="170">
        <v>19</v>
      </c>
      <c r="F21" s="198" t="s">
        <v>156</v>
      </c>
      <c r="G21" s="190" t="s">
        <v>154</v>
      </c>
      <c r="H21" s="192" t="s">
        <v>157</v>
      </c>
      <c r="I21" s="192" t="s">
        <v>158</v>
      </c>
      <c r="J21" s="185">
        <v>1</v>
      </c>
      <c r="K21" s="171"/>
      <c r="L21" s="169" t="s">
        <v>126</v>
      </c>
      <c r="M21" s="175">
        <v>1</v>
      </c>
      <c r="N21" s="266">
        <v>44928</v>
      </c>
      <c r="O21" s="267">
        <v>45291</v>
      </c>
      <c r="P21" s="247" t="s">
        <v>84</v>
      </c>
      <c r="Q21" s="248" t="s">
        <v>85</v>
      </c>
      <c r="R21" s="251">
        <v>0</v>
      </c>
      <c r="S21" s="350">
        <f t="shared" si="1"/>
        <v>0</v>
      </c>
      <c r="T21" s="348">
        <f t="shared" si="2"/>
        <v>0</v>
      </c>
      <c r="U21" s="349" t="str">
        <f t="shared" si="3"/>
        <v>ALERTA</v>
      </c>
      <c r="V21" s="239" t="s">
        <v>127</v>
      </c>
      <c r="W21" s="250" t="s">
        <v>87</v>
      </c>
      <c r="X21" s="250" t="str">
        <f t="shared" si="5"/>
        <v>PENDIENTE</v>
      </c>
      <c r="Y21" s="260" t="str">
        <f t="shared" si="6"/>
        <v>ABIERTO</v>
      </c>
      <c r="Z21" s="237"/>
      <c r="AA21" s="194" t="s">
        <v>88</v>
      </c>
    </row>
    <row r="22" spans="2:30" ht="127.5" x14ac:dyDescent="0.25">
      <c r="B22" s="171" t="s">
        <v>75</v>
      </c>
      <c r="C22" s="275"/>
      <c r="D22" s="174" t="s">
        <v>77</v>
      </c>
      <c r="E22" s="170">
        <v>20</v>
      </c>
      <c r="F22" s="190" t="s">
        <v>159</v>
      </c>
      <c r="G22" s="190" t="s">
        <v>160</v>
      </c>
      <c r="H22" s="192" t="s">
        <v>161</v>
      </c>
      <c r="I22" s="192" t="s">
        <v>162</v>
      </c>
      <c r="J22" s="185">
        <v>1</v>
      </c>
      <c r="K22" s="171"/>
      <c r="L22" s="169" t="s">
        <v>126</v>
      </c>
      <c r="M22" s="175">
        <v>1</v>
      </c>
      <c r="N22" s="266">
        <v>44958</v>
      </c>
      <c r="O22" s="267">
        <v>45291</v>
      </c>
      <c r="P22" s="247" t="s">
        <v>84</v>
      </c>
      <c r="Q22" s="248" t="s">
        <v>85</v>
      </c>
      <c r="R22" s="251">
        <v>0</v>
      </c>
      <c r="S22" s="350">
        <f t="shared" si="1"/>
        <v>0</v>
      </c>
      <c r="T22" s="348">
        <f t="shared" si="2"/>
        <v>0</v>
      </c>
      <c r="U22" s="349" t="str">
        <f t="shared" si="3"/>
        <v>ALERTA</v>
      </c>
      <c r="V22" s="239" t="s">
        <v>127</v>
      </c>
      <c r="W22" s="250" t="s">
        <v>87</v>
      </c>
      <c r="X22" s="250" t="str">
        <f t="shared" si="5"/>
        <v>PENDIENTE</v>
      </c>
      <c r="Y22" s="260" t="str">
        <f t="shared" si="6"/>
        <v>ABIERTO</v>
      </c>
      <c r="Z22" s="237"/>
      <c r="AA22" s="194" t="s">
        <v>88</v>
      </c>
    </row>
    <row r="23" spans="2:30" ht="127.5" x14ac:dyDescent="0.25">
      <c r="B23" s="171" t="s">
        <v>75</v>
      </c>
      <c r="C23" s="275"/>
      <c r="D23" s="174" t="s">
        <v>77</v>
      </c>
      <c r="E23" s="170">
        <v>20</v>
      </c>
      <c r="F23" s="190" t="s">
        <v>159</v>
      </c>
      <c r="G23" s="190" t="s">
        <v>160</v>
      </c>
      <c r="H23" s="192" t="s">
        <v>163</v>
      </c>
      <c r="I23" s="192" t="s">
        <v>164</v>
      </c>
      <c r="J23" s="185">
        <v>1</v>
      </c>
      <c r="K23" s="171"/>
      <c r="L23" s="169" t="s">
        <v>126</v>
      </c>
      <c r="M23" s="175">
        <v>1</v>
      </c>
      <c r="N23" s="266">
        <v>44958</v>
      </c>
      <c r="O23" s="267">
        <v>45291</v>
      </c>
      <c r="P23" s="247" t="s">
        <v>84</v>
      </c>
      <c r="Q23" s="248" t="s">
        <v>85</v>
      </c>
      <c r="R23" s="251">
        <v>0</v>
      </c>
      <c r="S23" s="350">
        <f t="shared" si="1"/>
        <v>0</v>
      </c>
      <c r="T23" s="348">
        <f t="shared" si="2"/>
        <v>0</v>
      </c>
      <c r="U23" s="349" t="str">
        <f t="shared" si="3"/>
        <v>ALERTA</v>
      </c>
      <c r="V23" s="253" t="s">
        <v>127</v>
      </c>
      <c r="W23" s="250" t="s">
        <v>87</v>
      </c>
      <c r="X23" s="250" t="str">
        <f t="shared" si="5"/>
        <v>PENDIENTE</v>
      </c>
      <c r="Y23" s="260" t="str">
        <f t="shared" si="6"/>
        <v>ABIERTO</v>
      </c>
      <c r="Z23" s="192"/>
      <c r="AA23" s="194" t="s">
        <v>88</v>
      </c>
    </row>
    <row r="24" spans="2:30" ht="127.5" x14ac:dyDescent="0.25">
      <c r="B24" s="171" t="s">
        <v>75</v>
      </c>
      <c r="C24" s="276"/>
      <c r="D24" s="174" t="s">
        <v>77</v>
      </c>
      <c r="E24" s="170">
        <v>21</v>
      </c>
      <c r="F24" s="198" t="s">
        <v>165</v>
      </c>
      <c r="G24" s="198" t="s">
        <v>166</v>
      </c>
      <c r="H24" s="192" t="s">
        <v>167</v>
      </c>
      <c r="I24" s="192" t="s">
        <v>168</v>
      </c>
      <c r="J24" s="185">
        <v>1</v>
      </c>
      <c r="K24" s="171"/>
      <c r="L24" s="169" t="s">
        <v>126</v>
      </c>
      <c r="M24" s="175">
        <v>1</v>
      </c>
      <c r="N24" s="266">
        <v>44928</v>
      </c>
      <c r="O24" s="267">
        <v>45291</v>
      </c>
      <c r="P24" s="247" t="s">
        <v>84</v>
      </c>
      <c r="Q24" s="248" t="s">
        <v>85</v>
      </c>
      <c r="R24" s="251">
        <v>0</v>
      </c>
      <c r="S24" s="350">
        <f t="shared" si="1"/>
        <v>0</v>
      </c>
      <c r="T24" s="348">
        <f t="shared" si="2"/>
        <v>0</v>
      </c>
      <c r="U24" s="349" t="str">
        <f t="shared" si="3"/>
        <v>ALERTA</v>
      </c>
      <c r="V24" s="253" t="s">
        <v>127</v>
      </c>
      <c r="W24" s="250" t="s">
        <v>87</v>
      </c>
      <c r="X24" s="250" t="str">
        <f t="shared" si="5"/>
        <v>PENDIENTE</v>
      </c>
      <c r="Y24" s="260" t="str">
        <f t="shared" si="6"/>
        <v>ABIERTO</v>
      </c>
      <c r="Z24" s="192"/>
      <c r="AA24" s="194" t="s">
        <v>88</v>
      </c>
      <c r="AD24" s="238"/>
    </row>
    <row r="25" spans="2:30" ht="242.25" x14ac:dyDescent="0.25">
      <c r="B25" s="171" t="s">
        <v>75</v>
      </c>
      <c r="C25" s="284" t="s">
        <v>169</v>
      </c>
      <c r="D25" s="174" t="s">
        <v>77</v>
      </c>
      <c r="E25" s="241">
        <v>22</v>
      </c>
      <c r="F25" s="166" t="s">
        <v>170</v>
      </c>
      <c r="G25" s="166" t="s">
        <v>171</v>
      </c>
      <c r="H25" s="242" t="s">
        <v>172</v>
      </c>
      <c r="I25" s="166" t="s">
        <v>173</v>
      </c>
      <c r="J25" s="243">
        <v>14</v>
      </c>
      <c r="K25" s="148" t="s">
        <v>174</v>
      </c>
      <c r="L25" s="243" t="s">
        <v>175</v>
      </c>
      <c r="M25" s="175">
        <v>1</v>
      </c>
      <c r="N25" s="266">
        <v>45292</v>
      </c>
      <c r="O25" s="267">
        <v>45657</v>
      </c>
      <c r="P25" s="247" t="s">
        <v>84</v>
      </c>
      <c r="Q25" s="248" t="s">
        <v>85</v>
      </c>
      <c r="R25" s="251">
        <v>0</v>
      </c>
      <c r="S25" s="350">
        <f t="shared" si="1"/>
        <v>0</v>
      </c>
      <c r="T25" s="348">
        <f t="shared" si="2"/>
        <v>0</v>
      </c>
      <c r="U25" s="349" t="str">
        <f t="shared" si="3"/>
        <v>ALERTA</v>
      </c>
      <c r="V25" s="261" t="s">
        <v>127</v>
      </c>
      <c r="W25" s="250" t="s">
        <v>87</v>
      </c>
      <c r="X25" s="250" t="str">
        <f t="shared" ref="X25:X30" si="7">IF(T25=100%,IF(T25&gt;=100%,"CUMPLIDA","PENDIENTE"),IF(T25&lt;100%,"PENDIENTE","PENDIENTE"))</f>
        <v>PENDIENTE</v>
      </c>
      <c r="Y25" s="260" t="str">
        <f t="shared" ref="Y25:Y30" si="8">IF(W25="CUMPLIDA","CERRADO","ABIERTO")</f>
        <v>ABIERTO</v>
      </c>
      <c r="Z25" s="192"/>
      <c r="AA25" s="194" t="s">
        <v>88</v>
      </c>
    </row>
    <row r="26" spans="2:30" ht="127.5" x14ac:dyDescent="0.25">
      <c r="B26" s="171" t="s">
        <v>75</v>
      </c>
      <c r="C26" s="284"/>
      <c r="D26" s="174" t="s">
        <v>77</v>
      </c>
      <c r="E26" s="241">
        <v>23</v>
      </c>
      <c r="F26" s="166" t="s">
        <v>176</v>
      </c>
      <c r="G26" s="166" t="s">
        <v>177</v>
      </c>
      <c r="H26" s="166" t="s">
        <v>178</v>
      </c>
      <c r="I26" s="166" t="s">
        <v>179</v>
      </c>
      <c r="J26" s="243">
        <v>1</v>
      </c>
      <c r="K26" s="148" t="s">
        <v>180</v>
      </c>
      <c r="L26" s="243" t="s">
        <v>175</v>
      </c>
      <c r="M26" s="175">
        <v>1</v>
      </c>
      <c r="N26" s="266">
        <v>45131</v>
      </c>
      <c r="O26" s="267">
        <v>45473</v>
      </c>
      <c r="P26" s="247" t="s">
        <v>84</v>
      </c>
      <c r="Q26" s="248" t="s">
        <v>85</v>
      </c>
      <c r="R26" s="251">
        <v>0</v>
      </c>
      <c r="S26" s="350">
        <f t="shared" si="1"/>
        <v>0</v>
      </c>
      <c r="T26" s="348">
        <f t="shared" si="2"/>
        <v>0</v>
      </c>
      <c r="U26" s="349" t="str">
        <f t="shared" si="3"/>
        <v>ALERTA</v>
      </c>
      <c r="V26" s="261" t="s">
        <v>127</v>
      </c>
      <c r="W26" s="250" t="s">
        <v>87</v>
      </c>
      <c r="X26" s="250" t="str">
        <f t="shared" si="7"/>
        <v>PENDIENTE</v>
      </c>
      <c r="Y26" s="260" t="str">
        <f t="shared" si="8"/>
        <v>ABIERTO</v>
      </c>
      <c r="Z26" s="192"/>
      <c r="AA26" s="194" t="s">
        <v>88</v>
      </c>
    </row>
    <row r="27" spans="2:30" ht="127.5" x14ac:dyDescent="0.25">
      <c r="B27" s="171" t="s">
        <v>75</v>
      </c>
      <c r="C27" s="284"/>
      <c r="D27" s="174" t="s">
        <v>77</v>
      </c>
      <c r="E27" s="241">
        <v>24</v>
      </c>
      <c r="F27" s="244" t="s">
        <v>181</v>
      </c>
      <c r="G27" s="244" t="s">
        <v>182</v>
      </c>
      <c r="H27" s="242" t="s">
        <v>183</v>
      </c>
      <c r="I27" s="166" t="s">
        <v>184</v>
      </c>
      <c r="J27" s="243">
        <v>1</v>
      </c>
      <c r="K27" s="148" t="s">
        <v>180</v>
      </c>
      <c r="L27" s="243" t="s">
        <v>175</v>
      </c>
      <c r="M27" s="175">
        <v>1</v>
      </c>
      <c r="N27" s="179">
        <v>45139</v>
      </c>
      <c r="O27" s="258">
        <v>45504</v>
      </c>
      <c r="P27" s="247" t="s">
        <v>84</v>
      </c>
      <c r="Q27" s="248" t="s">
        <v>85</v>
      </c>
      <c r="R27" s="251">
        <v>0</v>
      </c>
      <c r="S27" s="350">
        <f t="shared" si="1"/>
        <v>0</v>
      </c>
      <c r="T27" s="348">
        <f t="shared" si="2"/>
        <v>0</v>
      </c>
      <c r="U27" s="349" t="str">
        <f t="shared" si="3"/>
        <v>ALERTA</v>
      </c>
      <c r="V27" s="261" t="s">
        <v>127</v>
      </c>
      <c r="W27" s="250" t="s">
        <v>87</v>
      </c>
      <c r="X27" s="250" t="str">
        <f t="shared" si="7"/>
        <v>PENDIENTE</v>
      </c>
      <c r="Y27" s="260" t="str">
        <f t="shared" si="8"/>
        <v>ABIERTO</v>
      </c>
      <c r="Z27" s="192"/>
      <c r="AA27" s="194" t="s">
        <v>88</v>
      </c>
    </row>
    <row r="28" spans="2:30" ht="127.5" x14ac:dyDescent="0.25">
      <c r="B28" s="171" t="s">
        <v>75</v>
      </c>
      <c r="C28" s="284"/>
      <c r="D28" s="174" t="s">
        <v>77</v>
      </c>
      <c r="E28" s="241">
        <v>24</v>
      </c>
      <c r="F28" s="244" t="s">
        <v>181</v>
      </c>
      <c r="G28" s="244" t="s">
        <v>182</v>
      </c>
      <c r="H28" s="245" t="s">
        <v>185</v>
      </c>
      <c r="I28" s="166" t="s">
        <v>186</v>
      </c>
      <c r="J28" s="243">
        <v>1</v>
      </c>
      <c r="K28" s="148" t="s">
        <v>180</v>
      </c>
      <c r="L28" s="243" t="s">
        <v>175</v>
      </c>
      <c r="M28" s="175">
        <v>1</v>
      </c>
      <c r="N28" s="179">
        <v>45139</v>
      </c>
      <c r="O28" s="258">
        <v>45473</v>
      </c>
      <c r="P28" s="247" t="s">
        <v>84</v>
      </c>
      <c r="Q28" s="248" t="s">
        <v>85</v>
      </c>
      <c r="R28" s="251">
        <v>0</v>
      </c>
      <c r="S28" s="350">
        <f t="shared" si="1"/>
        <v>0</v>
      </c>
      <c r="T28" s="348">
        <f t="shared" si="2"/>
        <v>0</v>
      </c>
      <c r="U28" s="349" t="str">
        <f t="shared" si="3"/>
        <v>ALERTA</v>
      </c>
      <c r="V28" s="261" t="s">
        <v>127</v>
      </c>
      <c r="W28" s="250" t="s">
        <v>87</v>
      </c>
      <c r="X28" s="250" t="str">
        <f t="shared" si="7"/>
        <v>PENDIENTE</v>
      </c>
      <c r="Y28" s="260" t="str">
        <f t="shared" si="8"/>
        <v>ABIERTO</v>
      </c>
      <c r="Z28" s="192"/>
      <c r="AA28" s="194" t="s">
        <v>88</v>
      </c>
    </row>
    <row r="29" spans="2:30" ht="127.5" x14ac:dyDescent="0.25">
      <c r="B29" s="171" t="s">
        <v>75</v>
      </c>
      <c r="C29" s="284"/>
      <c r="D29" s="174" t="s">
        <v>77</v>
      </c>
      <c r="E29" s="241">
        <v>25</v>
      </c>
      <c r="F29" s="244" t="s">
        <v>187</v>
      </c>
      <c r="G29" s="244" t="s">
        <v>188</v>
      </c>
      <c r="H29" s="245" t="s">
        <v>189</v>
      </c>
      <c r="I29" s="166" t="s">
        <v>190</v>
      </c>
      <c r="J29" s="243">
        <v>1</v>
      </c>
      <c r="K29" s="148" t="s">
        <v>180</v>
      </c>
      <c r="L29" s="243" t="s">
        <v>175</v>
      </c>
      <c r="M29" s="175">
        <v>1</v>
      </c>
      <c r="N29" s="179">
        <v>45170</v>
      </c>
      <c r="O29" s="258">
        <v>45504</v>
      </c>
      <c r="P29" s="247" t="s">
        <v>84</v>
      </c>
      <c r="Q29" s="248" t="s">
        <v>85</v>
      </c>
      <c r="R29" s="251">
        <v>0</v>
      </c>
      <c r="S29" s="350">
        <f t="shared" si="1"/>
        <v>0</v>
      </c>
      <c r="T29" s="348">
        <f t="shared" si="2"/>
        <v>0</v>
      </c>
      <c r="U29" s="349" t="str">
        <f t="shared" si="3"/>
        <v>ALERTA</v>
      </c>
      <c r="V29" s="261" t="s">
        <v>127</v>
      </c>
      <c r="W29" s="250" t="s">
        <v>87</v>
      </c>
      <c r="X29" s="250" t="str">
        <f t="shared" si="7"/>
        <v>PENDIENTE</v>
      </c>
      <c r="Y29" s="260" t="str">
        <f t="shared" si="8"/>
        <v>ABIERTO</v>
      </c>
      <c r="Z29" s="192"/>
      <c r="AA29" s="194" t="s">
        <v>88</v>
      </c>
    </row>
    <row r="30" spans="2:30" ht="127.5" x14ac:dyDescent="0.25">
      <c r="B30" s="171" t="s">
        <v>75</v>
      </c>
      <c r="C30" s="284"/>
      <c r="D30" s="174" t="s">
        <v>77</v>
      </c>
      <c r="E30" s="241">
        <v>25</v>
      </c>
      <c r="F30" s="244" t="s">
        <v>187</v>
      </c>
      <c r="G30" s="244" t="s">
        <v>188</v>
      </c>
      <c r="H30" s="166" t="s">
        <v>191</v>
      </c>
      <c r="I30" s="166" t="s">
        <v>192</v>
      </c>
      <c r="J30" s="243">
        <v>1</v>
      </c>
      <c r="K30" s="148" t="s">
        <v>180</v>
      </c>
      <c r="L30" s="243" t="s">
        <v>175</v>
      </c>
      <c r="M30" s="175">
        <v>1</v>
      </c>
      <c r="N30" s="179">
        <v>45170</v>
      </c>
      <c r="O30" s="258">
        <v>45657</v>
      </c>
      <c r="P30" s="247" t="s">
        <v>84</v>
      </c>
      <c r="Q30" s="248" t="s">
        <v>85</v>
      </c>
      <c r="R30" s="251">
        <v>0</v>
      </c>
      <c r="S30" s="350">
        <f t="shared" si="1"/>
        <v>0</v>
      </c>
      <c r="T30" s="348">
        <f t="shared" si="2"/>
        <v>0</v>
      </c>
      <c r="U30" s="349" t="str">
        <f t="shared" si="3"/>
        <v>ALERTA</v>
      </c>
      <c r="V30" s="261" t="s">
        <v>127</v>
      </c>
      <c r="W30" s="250" t="s">
        <v>87</v>
      </c>
      <c r="X30" s="250" t="str">
        <f t="shared" si="7"/>
        <v>PENDIENTE</v>
      </c>
      <c r="Y30" s="260" t="str">
        <f t="shared" si="8"/>
        <v>ABIERTO</v>
      </c>
      <c r="Z30" s="192"/>
      <c r="AA30" s="194" t="s">
        <v>88</v>
      </c>
    </row>
    <row r="31" spans="2:30" ht="127.5" x14ac:dyDescent="0.25">
      <c r="B31" s="171" t="s">
        <v>75</v>
      </c>
      <c r="C31" s="284"/>
      <c r="D31" s="174" t="s">
        <v>77</v>
      </c>
      <c r="E31" s="241">
        <v>26</v>
      </c>
      <c r="F31" s="242" t="s">
        <v>193</v>
      </c>
      <c r="G31" s="166" t="s">
        <v>194</v>
      </c>
      <c r="H31" s="166" t="s">
        <v>195</v>
      </c>
      <c r="I31" s="166" t="s">
        <v>196</v>
      </c>
      <c r="J31" s="243">
        <v>3</v>
      </c>
      <c r="K31" s="148" t="s">
        <v>174</v>
      </c>
      <c r="L31" s="243" t="s">
        <v>175</v>
      </c>
      <c r="M31" s="175">
        <v>1</v>
      </c>
      <c r="N31" s="179">
        <v>45170</v>
      </c>
      <c r="O31" s="258">
        <v>45504</v>
      </c>
      <c r="P31" s="247" t="s">
        <v>84</v>
      </c>
      <c r="Q31" s="248" t="s">
        <v>85</v>
      </c>
      <c r="R31" s="251">
        <v>0</v>
      </c>
      <c r="S31" s="350">
        <f t="shared" si="1"/>
        <v>0</v>
      </c>
      <c r="T31" s="348">
        <f t="shared" si="2"/>
        <v>0</v>
      </c>
      <c r="U31" s="349" t="str">
        <f t="shared" si="3"/>
        <v>ALERTA</v>
      </c>
      <c r="V31" s="261" t="s">
        <v>127</v>
      </c>
      <c r="W31" s="250" t="s">
        <v>87</v>
      </c>
      <c r="X31" s="250" t="str">
        <f t="shared" ref="X31:X48" si="9">IF(T31=100%,IF(T31&gt;=100%,"CUMPLIDA","PENDIENTE"),IF(T31&lt;100%,"PENDIENTE","PENDIENTE"))</f>
        <v>PENDIENTE</v>
      </c>
      <c r="Y31" s="260" t="str">
        <f t="shared" ref="Y31:Y48" si="10">IF(W31="CUMPLIDA","CERRADO","ABIERTO")</f>
        <v>ABIERTO</v>
      </c>
      <c r="Z31" s="192"/>
      <c r="AA31" s="194" t="s">
        <v>88</v>
      </c>
    </row>
    <row r="32" spans="2:30" ht="127.5" x14ac:dyDescent="0.25">
      <c r="B32" s="171" t="s">
        <v>75</v>
      </c>
      <c r="C32" s="284"/>
      <c r="D32" s="174" t="s">
        <v>77</v>
      </c>
      <c r="E32" s="241">
        <v>27</v>
      </c>
      <c r="F32" s="242" t="s">
        <v>197</v>
      </c>
      <c r="G32" s="242" t="s">
        <v>198</v>
      </c>
      <c r="H32" s="166" t="s">
        <v>199</v>
      </c>
      <c r="I32" s="166" t="s">
        <v>200</v>
      </c>
      <c r="J32" s="243">
        <v>1</v>
      </c>
      <c r="K32" s="148" t="s">
        <v>180</v>
      </c>
      <c r="L32" s="243" t="s">
        <v>175</v>
      </c>
      <c r="M32" s="175">
        <v>1</v>
      </c>
      <c r="N32" s="196">
        <v>45444</v>
      </c>
      <c r="O32" s="257">
        <v>45657</v>
      </c>
      <c r="P32" s="247" t="s">
        <v>84</v>
      </c>
      <c r="Q32" s="248" t="s">
        <v>85</v>
      </c>
      <c r="R32" s="251">
        <v>0</v>
      </c>
      <c r="S32" s="350">
        <f t="shared" si="1"/>
        <v>0</v>
      </c>
      <c r="T32" s="348">
        <f t="shared" si="2"/>
        <v>0</v>
      </c>
      <c r="U32" s="349" t="str">
        <f t="shared" si="3"/>
        <v>ALERTA</v>
      </c>
      <c r="V32" s="261" t="s">
        <v>127</v>
      </c>
      <c r="W32" s="250" t="s">
        <v>87</v>
      </c>
      <c r="X32" s="250" t="str">
        <f t="shared" si="9"/>
        <v>PENDIENTE</v>
      </c>
      <c r="Y32" s="260" t="str">
        <f t="shared" si="10"/>
        <v>ABIERTO</v>
      </c>
      <c r="Z32" s="192"/>
      <c r="AA32" s="194" t="s">
        <v>88</v>
      </c>
    </row>
    <row r="33" spans="2:27" ht="127.5" x14ac:dyDescent="0.25">
      <c r="B33" s="171" t="s">
        <v>75</v>
      </c>
      <c r="C33" s="284"/>
      <c r="D33" s="174" t="s">
        <v>77</v>
      </c>
      <c r="E33" s="241">
        <v>28</v>
      </c>
      <c r="F33" s="166" t="s">
        <v>201</v>
      </c>
      <c r="G33" s="166" t="s">
        <v>202</v>
      </c>
      <c r="H33" s="166" t="s">
        <v>203</v>
      </c>
      <c r="I33" s="166" t="s">
        <v>204</v>
      </c>
      <c r="J33" s="243">
        <v>1</v>
      </c>
      <c r="K33" s="148" t="s">
        <v>174</v>
      </c>
      <c r="L33" s="243" t="s">
        <v>175</v>
      </c>
      <c r="M33" s="175">
        <v>1</v>
      </c>
      <c r="N33" s="179">
        <v>45128</v>
      </c>
      <c r="O33" s="258">
        <v>45381</v>
      </c>
      <c r="P33" s="247" t="s">
        <v>84</v>
      </c>
      <c r="Q33" s="248" t="s">
        <v>85</v>
      </c>
      <c r="R33" s="251">
        <v>0</v>
      </c>
      <c r="S33" s="350">
        <f t="shared" si="1"/>
        <v>0</v>
      </c>
      <c r="T33" s="348">
        <f t="shared" si="2"/>
        <v>0</v>
      </c>
      <c r="U33" s="349" t="str">
        <f t="shared" si="3"/>
        <v>ALERTA</v>
      </c>
      <c r="V33" s="261" t="s">
        <v>127</v>
      </c>
      <c r="W33" s="250" t="s">
        <v>87</v>
      </c>
      <c r="X33" s="250" t="str">
        <f t="shared" si="9"/>
        <v>PENDIENTE</v>
      </c>
      <c r="Y33" s="260" t="str">
        <f t="shared" si="10"/>
        <v>ABIERTO</v>
      </c>
      <c r="Z33" s="192"/>
      <c r="AA33" s="194" t="s">
        <v>88</v>
      </c>
    </row>
    <row r="34" spans="2:27" ht="127.5" x14ac:dyDescent="0.25">
      <c r="B34" s="171" t="s">
        <v>75</v>
      </c>
      <c r="C34" s="284"/>
      <c r="D34" s="174" t="s">
        <v>77</v>
      </c>
      <c r="E34" s="241">
        <v>29</v>
      </c>
      <c r="F34" s="166" t="s">
        <v>205</v>
      </c>
      <c r="G34" s="166" t="s">
        <v>206</v>
      </c>
      <c r="H34" s="166" t="s">
        <v>207</v>
      </c>
      <c r="I34" s="166" t="s">
        <v>208</v>
      </c>
      <c r="J34" s="243">
        <v>1</v>
      </c>
      <c r="K34" s="148" t="s">
        <v>174</v>
      </c>
      <c r="L34" s="243" t="s">
        <v>175</v>
      </c>
      <c r="M34" s="175">
        <v>1</v>
      </c>
      <c r="N34" s="179">
        <v>45292</v>
      </c>
      <c r="O34" s="258">
        <v>45504</v>
      </c>
      <c r="P34" s="247" t="s">
        <v>84</v>
      </c>
      <c r="Q34" s="248" t="s">
        <v>85</v>
      </c>
      <c r="R34" s="251">
        <v>0</v>
      </c>
      <c r="S34" s="350">
        <f t="shared" si="1"/>
        <v>0</v>
      </c>
      <c r="T34" s="348">
        <f t="shared" si="2"/>
        <v>0</v>
      </c>
      <c r="U34" s="349" t="str">
        <f t="shared" si="3"/>
        <v>ALERTA</v>
      </c>
      <c r="V34" s="261" t="s">
        <v>127</v>
      </c>
      <c r="W34" s="250" t="s">
        <v>87</v>
      </c>
      <c r="X34" s="250" t="str">
        <f t="shared" si="9"/>
        <v>PENDIENTE</v>
      </c>
      <c r="Y34" s="260" t="str">
        <f t="shared" si="10"/>
        <v>ABIERTO</v>
      </c>
      <c r="Z34" s="192"/>
      <c r="AA34" s="194" t="s">
        <v>88</v>
      </c>
    </row>
    <row r="35" spans="2:27" ht="178.5" x14ac:dyDescent="0.25">
      <c r="B35" s="171" t="s">
        <v>75</v>
      </c>
      <c r="C35" s="284"/>
      <c r="D35" s="174" t="s">
        <v>77</v>
      </c>
      <c r="E35" s="241">
        <v>30</v>
      </c>
      <c r="F35" s="166" t="s">
        <v>209</v>
      </c>
      <c r="G35" s="166" t="s">
        <v>210</v>
      </c>
      <c r="H35" s="166" t="s">
        <v>211</v>
      </c>
      <c r="I35" s="166" t="s">
        <v>212</v>
      </c>
      <c r="J35" s="243">
        <v>1</v>
      </c>
      <c r="K35" s="148" t="s">
        <v>180</v>
      </c>
      <c r="L35" s="243" t="s">
        <v>175</v>
      </c>
      <c r="M35" s="175">
        <v>1</v>
      </c>
      <c r="N35" s="196">
        <v>45323</v>
      </c>
      <c r="O35" s="258">
        <v>45504</v>
      </c>
      <c r="P35" s="247" t="s">
        <v>84</v>
      </c>
      <c r="Q35" s="248" t="s">
        <v>85</v>
      </c>
      <c r="R35" s="251">
        <v>0</v>
      </c>
      <c r="S35" s="350">
        <f t="shared" si="1"/>
        <v>0</v>
      </c>
      <c r="T35" s="348">
        <f t="shared" si="2"/>
        <v>0</v>
      </c>
      <c r="U35" s="349" t="str">
        <f t="shared" si="3"/>
        <v>ALERTA</v>
      </c>
      <c r="V35" s="261" t="s">
        <v>127</v>
      </c>
      <c r="W35" s="250" t="s">
        <v>87</v>
      </c>
      <c r="X35" s="250" t="str">
        <f t="shared" si="9"/>
        <v>PENDIENTE</v>
      </c>
      <c r="Y35" s="260" t="str">
        <f t="shared" si="10"/>
        <v>ABIERTO</v>
      </c>
      <c r="Z35" s="192"/>
      <c r="AA35" s="194" t="s">
        <v>88</v>
      </c>
    </row>
    <row r="36" spans="2:27" ht="127.5" x14ac:dyDescent="0.25">
      <c r="B36" s="171" t="s">
        <v>75</v>
      </c>
      <c r="C36" s="284"/>
      <c r="D36" s="174" t="s">
        <v>77</v>
      </c>
      <c r="E36" s="241">
        <v>31</v>
      </c>
      <c r="F36" s="244" t="s">
        <v>213</v>
      </c>
      <c r="G36" s="244" t="s">
        <v>214</v>
      </c>
      <c r="H36" s="166" t="s">
        <v>215</v>
      </c>
      <c r="I36" s="166" t="s">
        <v>216</v>
      </c>
      <c r="J36" s="243">
        <v>1</v>
      </c>
      <c r="K36" s="148" t="s">
        <v>174</v>
      </c>
      <c r="L36" s="243" t="s">
        <v>175</v>
      </c>
      <c r="M36" s="175">
        <v>1</v>
      </c>
      <c r="N36" s="196">
        <v>45323</v>
      </c>
      <c r="O36" s="258">
        <v>45504</v>
      </c>
      <c r="P36" s="247" t="s">
        <v>84</v>
      </c>
      <c r="Q36" s="248" t="s">
        <v>85</v>
      </c>
      <c r="R36" s="251">
        <v>0</v>
      </c>
      <c r="S36" s="350">
        <f t="shared" si="1"/>
        <v>0</v>
      </c>
      <c r="T36" s="348">
        <f t="shared" si="2"/>
        <v>0</v>
      </c>
      <c r="U36" s="349" t="str">
        <f t="shared" si="3"/>
        <v>ALERTA</v>
      </c>
      <c r="V36" s="261" t="s">
        <v>127</v>
      </c>
      <c r="W36" s="250" t="s">
        <v>87</v>
      </c>
      <c r="X36" s="250" t="str">
        <f t="shared" si="9"/>
        <v>PENDIENTE</v>
      </c>
      <c r="Y36" s="260" t="str">
        <f t="shared" si="10"/>
        <v>ABIERTO</v>
      </c>
      <c r="Z36" s="192"/>
      <c r="AA36" s="194" t="s">
        <v>88</v>
      </c>
    </row>
    <row r="37" spans="2:27" ht="127.5" x14ac:dyDescent="0.25">
      <c r="B37" s="171" t="s">
        <v>75</v>
      </c>
      <c r="C37" s="284"/>
      <c r="D37" s="174" t="s">
        <v>77</v>
      </c>
      <c r="E37" s="241">
        <v>31</v>
      </c>
      <c r="F37" s="244" t="s">
        <v>213</v>
      </c>
      <c r="G37" s="244" t="s">
        <v>214</v>
      </c>
      <c r="H37" s="166" t="s">
        <v>217</v>
      </c>
      <c r="I37" s="166" t="s">
        <v>93</v>
      </c>
      <c r="J37" s="243">
        <v>1</v>
      </c>
      <c r="K37" s="148" t="s">
        <v>174</v>
      </c>
      <c r="L37" s="243" t="s">
        <v>175</v>
      </c>
      <c r="M37" s="175">
        <v>1</v>
      </c>
      <c r="N37" s="196">
        <v>45323</v>
      </c>
      <c r="O37" s="258">
        <v>45504</v>
      </c>
      <c r="P37" s="247" t="s">
        <v>84</v>
      </c>
      <c r="Q37" s="248" t="s">
        <v>85</v>
      </c>
      <c r="R37" s="251">
        <v>0</v>
      </c>
      <c r="S37" s="350">
        <f t="shared" si="1"/>
        <v>0</v>
      </c>
      <c r="T37" s="348">
        <f t="shared" si="2"/>
        <v>0</v>
      </c>
      <c r="U37" s="349" t="str">
        <f t="shared" si="3"/>
        <v>ALERTA</v>
      </c>
      <c r="V37" s="261" t="s">
        <v>127</v>
      </c>
      <c r="W37" s="250" t="s">
        <v>87</v>
      </c>
      <c r="X37" s="250" t="str">
        <f t="shared" si="9"/>
        <v>PENDIENTE</v>
      </c>
      <c r="Y37" s="260" t="str">
        <f t="shared" si="10"/>
        <v>ABIERTO</v>
      </c>
      <c r="Z37" s="192"/>
      <c r="AA37" s="194" t="s">
        <v>88</v>
      </c>
    </row>
    <row r="38" spans="2:27" ht="127.5" x14ac:dyDescent="0.25">
      <c r="B38" s="171" t="s">
        <v>75</v>
      </c>
      <c r="C38" s="284"/>
      <c r="D38" s="174" t="s">
        <v>77</v>
      </c>
      <c r="E38" s="241">
        <v>31</v>
      </c>
      <c r="F38" s="244" t="s">
        <v>213</v>
      </c>
      <c r="G38" s="244" t="s">
        <v>214</v>
      </c>
      <c r="H38" s="166" t="s">
        <v>218</v>
      </c>
      <c r="I38" s="166" t="s">
        <v>219</v>
      </c>
      <c r="J38" s="243">
        <v>1</v>
      </c>
      <c r="K38" s="148" t="s">
        <v>174</v>
      </c>
      <c r="L38" s="243" t="s">
        <v>175</v>
      </c>
      <c r="M38" s="175">
        <v>1</v>
      </c>
      <c r="N38" s="196">
        <v>45323</v>
      </c>
      <c r="O38" s="258">
        <v>45504</v>
      </c>
      <c r="P38" s="247" t="s">
        <v>84</v>
      </c>
      <c r="Q38" s="248" t="s">
        <v>85</v>
      </c>
      <c r="R38" s="251">
        <v>0</v>
      </c>
      <c r="S38" s="350">
        <f t="shared" si="1"/>
        <v>0</v>
      </c>
      <c r="T38" s="348">
        <f t="shared" si="2"/>
        <v>0</v>
      </c>
      <c r="U38" s="349" t="str">
        <f t="shared" si="3"/>
        <v>ALERTA</v>
      </c>
      <c r="V38" s="261" t="s">
        <v>127</v>
      </c>
      <c r="W38" s="250" t="s">
        <v>87</v>
      </c>
      <c r="X38" s="250" t="str">
        <f t="shared" si="9"/>
        <v>PENDIENTE</v>
      </c>
      <c r="Y38" s="260" t="str">
        <f t="shared" si="10"/>
        <v>ABIERTO</v>
      </c>
      <c r="Z38" s="192"/>
      <c r="AA38" s="194" t="s">
        <v>88</v>
      </c>
    </row>
    <row r="39" spans="2:27" ht="127.5" x14ac:dyDescent="0.25">
      <c r="B39" s="171" t="s">
        <v>75</v>
      </c>
      <c r="C39" s="284"/>
      <c r="D39" s="174" t="s">
        <v>77</v>
      </c>
      <c r="E39" s="241">
        <v>32</v>
      </c>
      <c r="F39" s="244" t="s">
        <v>220</v>
      </c>
      <c r="G39" s="166" t="s">
        <v>221</v>
      </c>
      <c r="H39" s="166" t="s">
        <v>222</v>
      </c>
      <c r="I39" s="166" t="s">
        <v>223</v>
      </c>
      <c r="J39" s="243">
        <v>1</v>
      </c>
      <c r="K39" s="148" t="s">
        <v>174</v>
      </c>
      <c r="L39" s="243" t="s">
        <v>175</v>
      </c>
      <c r="M39" s="175">
        <v>1</v>
      </c>
      <c r="N39" s="196">
        <v>45139</v>
      </c>
      <c r="O39" s="257">
        <v>45657</v>
      </c>
      <c r="P39" s="247" t="s">
        <v>84</v>
      </c>
      <c r="Q39" s="248" t="s">
        <v>85</v>
      </c>
      <c r="R39" s="251">
        <v>0</v>
      </c>
      <c r="S39" s="350">
        <f t="shared" si="1"/>
        <v>0</v>
      </c>
      <c r="T39" s="348">
        <f t="shared" si="2"/>
        <v>0</v>
      </c>
      <c r="U39" s="349" t="str">
        <f t="shared" si="3"/>
        <v>ALERTA</v>
      </c>
      <c r="V39" s="261" t="s">
        <v>127</v>
      </c>
      <c r="W39" s="250" t="s">
        <v>87</v>
      </c>
      <c r="X39" s="250" t="str">
        <f t="shared" si="9"/>
        <v>PENDIENTE</v>
      </c>
      <c r="Y39" s="260" t="str">
        <f t="shared" si="10"/>
        <v>ABIERTO</v>
      </c>
      <c r="Z39" s="192"/>
      <c r="AA39" s="194" t="s">
        <v>88</v>
      </c>
    </row>
    <row r="40" spans="2:27" ht="127.5" x14ac:dyDescent="0.25">
      <c r="B40" s="171" t="s">
        <v>75</v>
      </c>
      <c r="C40" s="284"/>
      <c r="D40" s="174" t="s">
        <v>77</v>
      </c>
      <c r="E40" s="241">
        <v>33</v>
      </c>
      <c r="F40" s="244" t="s">
        <v>224</v>
      </c>
      <c r="G40" s="166" t="s">
        <v>225</v>
      </c>
      <c r="H40" s="166" t="s">
        <v>226</v>
      </c>
      <c r="I40" s="166" t="s">
        <v>227</v>
      </c>
      <c r="J40" s="243">
        <v>1</v>
      </c>
      <c r="K40" s="148" t="s">
        <v>174</v>
      </c>
      <c r="L40" s="243" t="s">
        <v>175</v>
      </c>
      <c r="M40" s="175">
        <v>1</v>
      </c>
      <c r="N40" s="196">
        <v>45323</v>
      </c>
      <c r="O40" s="257">
        <v>45657</v>
      </c>
      <c r="P40" s="247" t="s">
        <v>84</v>
      </c>
      <c r="Q40" s="248" t="s">
        <v>85</v>
      </c>
      <c r="R40" s="251">
        <v>0</v>
      </c>
      <c r="S40" s="350">
        <f t="shared" si="1"/>
        <v>0</v>
      </c>
      <c r="T40" s="348">
        <f t="shared" si="2"/>
        <v>0</v>
      </c>
      <c r="U40" s="349" t="str">
        <f t="shared" si="3"/>
        <v>ALERTA</v>
      </c>
      <c r="V40" s="261" t="s">
        <v>127</v>
      </c>
      <c r="W40" s="250" t="s">
        <v>87</v>
      </c>
      <c r="X40" s="250" t="str">
        <f t="shared" si="9"/>
        <v>PENDIENTE</v>
      </c>
      <c r="Y40" s="260" t="str">
        <f t="shared" si="10"/>
        <v>ABIERTO</v>
      </c>
      <c r="Z40" s="192"/>
      <c r="AA40" s="194" t="s">
        <v>88</v>
      </c>
    </row>
    <row r="41" spans="2:27" ht="127.5" x14ac:dyDescent="0.25">
      <c r="B41" s="171" t="s">
        <v>75</v>
      </c>
      <c r="C41" s="284"/>
      <c r="D41" s="174" t="s">
        <v>77</v>
      </c>
      <c r="E41" s="241">
        <v>33</v>
      </c>
      <c r="F41" s="244" t="s">
        <v>224</v>
      </c>
      <c r="G41" s="166" t="s">
        <v>228</v>
      </c>
      <c r="H41" s="166" t="s">
        <v>229</v>
      </c>
      <c r="I41" s="166" t="s">
        <v>93</v>
      </c>
      <c r="J41" s="243">
        <v>1</v>
      </c>
      <c r="K41" s="148" t="s">
        <v>174</v>
      </c>
      <c r="L41" s="243" t="s">
        <v>175</v>
      </c>
      <c r="M41" s="175">
        <v>1</v>
      </c>
      <c r="N41" s="196">
        <v>45323</v>
      </c>
      <c r="O41" s="257">
        <v>45657</v>
      </c>
      <c r="P41" s="247" t="s">
        <v>84</v>
      </c>
      <c r="Q41" s="248" t="s">
        <v>85</v>
      </c>
      <c r="R41" s="251">
        <v>0</v>
      </c>
      <c r="S41" s="350">
        <f t="shared" si="1"/>
        <v>0</v>
      </c>
      <c r="T41" s="348">
        <f t="shared" si="2"/>
        <v>0</v>
      </c>
      <c r="U41" s="349" t="str">
        <f t="shared" si="3"/>
        <v>ALERTA</v>
      </c>
      <c r="V41" s="261" t="s">
        <v>127</v>
      </c>
      <c r="W41" s="250" t="s">
        <v>87</v>
      </c>
      <c r="X41" s="250" t="str">
        <f t="shared" si="9"/>
        <v>PENDIENTE</v>
      </c>
      <c r="Y41" s="260" t="str">
        <f t="shared" si="10"/>
        <v>ABIERTO</v>
      </c>
      <c r="Z41" s="192"/>
      <c r="AA41" s="194" t="s">
        <v>88</v>
      </c>
    </row>
    <row r="42" spans="2:27" ht="127.5" x14ac:dyDescent="0.25">
      <c r="B42" s="171" t="s">
        <v>75</v>
      </c>
      <c r="C42" s="284"/>
      <c r="D42" s="174" t="s">
        <v>77</v>
      </c>
      <c r="E42" s="241">
        <v>33</v>
      </c>
      <c r="F42" s="244" t="s">
        <v>224</v>
      </c>
      <c r="G42" s="166" t="s">
        <v>230</v>
      </c>
      <c r="H42" s="243" t="s">
        <v>231</v>
      </c>
      <c r="I42" s="243" t="s">
        <v>232</v>
      </c>
      <c r="J42" s="166">
        <v>1</v>
      </c>
      <c r="K42" s="148" t="s">
        <v>174</v>
      </c>
      <c r="L42" s="243" t="s">
        <v>175</v>
      </c>
      <c r="M42" s="175">
        <v>1</v>
      </c>
      <c r="N42" s="196">
        <v>45128</v>
      </c>
      <c r="O42" s="257">
        <v>45657</v>
      </c>
      <c r="P42" s="247" t="s">
        <v>84</v>
      </c>
      <c r="Q42" s="248" t="s">
        <v>85</v>
      </c>
      <c r="R42" s="251">
        <v>0</v>
      </c>
      <c r="S42" s="350">
        <f t="shared" si="1"/>
        <v>0</v>
      </c>
      <c r="T42" s="348">
        <f t="shared" si="2"/>
        <v>0</v>
      </c>
      <c r="U42" s="349" t="str">
        <f t="shared" si="3"/>
        <v>ALERTA</v>
      </c>
      <c r="V42" s="261" t="s">
        <v>127</v>
      </c>
      <c r="W42" s="250" t="s">
        <v>87</v>
      </c>
      <c r="X42" s="250" t="str">
        <f t="shared" si="9"/>
        <v>PENDIENTE</v>
      </c>
      <c r="Y42" s="260" t="str">
        <f t="shared" si="10"/>
        <v>ABIERTO</v>
      </c>
      <c r="Z42" s="192"/>
      <c r="AA42" s="194" t="s">
        <v>88</v>
      </c>
    </row>
    <row r="43" spans="2:27" ht="127.5" x14ac:dyDescent="0.25">
      <c r="B43" s="171" t="s">
        <v>75</v>
      </c>
      <c r="C43" s="284"/>
      <c r="D43" s="174" t="s">
        <v>77</v>
      </c>
      <c r="E43" s="241">
        <v>34</v>
      </c>
      <c r="F43" s="244" t="s">
        <v>233</v>
      </c>
      <c r="G43" s="166" t="s">
        <v>234</v>
      </c>
      <c r="H43" s="166" t="s">
        <v>235</v>
      </c>
      <c r="I43" s="166" t="s">
        <v>236</v>
      </c>
      <c r="J43" s="243">
        <v>1</v>
      </c>
      <c r="K43" s="148" t="s">
        <v>174</v>
      </c>
      <c r="L43" s="243" t="s">
        <v>175</v>
      </c>
      <c r="M43" s="175">
        <v>1</v>
      </c>
      <c r="N43" s="196">
        <v>45128</v>
      </c>
      <c r="O43" s="257">
        <v>45291</v>
      </c>
      <c r="P43" s="247" t="s">
        <v>84</v>
      </c>
      <c r="Q43" s="248" t="s">
        <v>85</v>
      </c>
      <c r="R43" s="251">
        <v>0</v>
      </c>
      <c r="S43" s="350">
        <f t="shared" si="1"/>
        <v>0</v>
      </c>
      <c r="T43" s="348">
        <f t="shared" si="2"/>
        <v>0</v>
      </c>
      <c r="U43" s="349" t="str">
        <f t="shared" si="3"/>
        <v>ALERTA</v>
      </c>
      <c r="V43" s="261" t="s">
        <v>127</v>
      </c>
      <c r="W43" s="250" t="s">
        <v>87</v>
      </c>
      <c r="X43" s="250" t="str">
        <f t="shared" si="9"/>
        <v>PENDIENTE</v>
      </c>
      <c r="Y43" s="260" t="str">
        <f t="shared" si="10"/>
        <v>ABIERTO</v>
      </c>
      <c r="Z43" s="192"/>
      <c r="AA43" s="194" t="s">
        <v>88</v>
      </c>
    </row>
    <row r="44" spans="2:27" ht="127.5" x14ac:dyDescent="0.25">
      <c r="B44" s="171" t="s">
        <v>75</v>
      </c>
      <c r="C44" s="284"/>
      <c r="D44" s="174" t="s">
        <v>77</v>
      </c>
      <c r="E44" s="241">
        <v>34</v>
      </c>
      <c r="F44" s="244" t="s">
        <v>233</v>
      </c>
      <c r="G44" s="166" t="s">
        <v>237</v>
      </c>
      <c r="H44" s="243" t="s">
        <v>238</v>
      </c>
      <c r="I44" s="243" t="s">
        <v>239</v>
      </c>
      <c r="J44" s="166">
        <v>2</v>
      </c>
      <c r="K44" s="148" t="s">
        <v>174</v>
      </c>
      <c r="L44" s="243" t="s">
        <v>175</v>
      </c>
      <c r="M44" s="175">
        <v>1</v>
      </c>
      <c r="N44" s="196">
        <v>45128</v>
      </c>
      <c r="O44" s="257" t="s">
        <v>240</v>
      </c>
      <c r="P44" s="247" t="s">
        <v>84</v>
      </c>
      <c r="Q44" s="248" t="s">
        <v>85</v>
      </c>
      <c r="R44" s="251">
        <v>0</v>
      </c>
      <c r="S44" s="350">
        <f t="shared" si="1"/>
        <v>0</v>
      </c>
      <c r="T44" s="348">
        <f t="shared" si="2"/>
        <v>0</v>
      </c>
      <c r="U44" s="349" t="str">
        <f t="shared" si="3"/>
        <v>ALERTA</v>
      </c>
      <c r="V44" s="261" t="s">
        <v>127</v>
      </c>
      <c r="W44" s="250" t="s">
        <v>87</v>
      </c>
      <c r="X44" s="250" t="str">
        <f t="shared" si="9"/>
        <v>PENDIENTE</v>
      </c>
      <c r="Y44" s="260" t="str">
        <f t="shared" si="10"/>
        <v>ABIERTO</v>
      </c>
      <c r="Z44" s="192"/>
      <c r="AA44" s="194" t="s">
        <v>88</v>
      </c>
    </row>
    <row r="45" spans="2:27" ht="127.5" x14ac:dyDescent="0.25">
      <c r="B45" s="171" t="s">
        <v>75</v>
      </c>
      <c r="C45" s="284"/>
      <c r="D45" s="174" t="s">
        <v>77</v>
      </c>
      <c r="E45" s="241">
        <v>35</v>
      </c>
      <c r="F45" s="244" t="s">
        <v>241</v>
      </c>
      <c r="G45" s="166" t="s">
        <v>242</v>
      </c>
      <c r="H45" s="166" t="s">
        <v>243</v>
      </c>
      <c r="I45" s="166" t="s">
        <v>236</v>
      </c>
      <c r="J45" s="166">
        <v>1</v>
      </c>
      <c r="K45" s="148" t="s">
        <v>174</v>
      </c>
      <c r="L45" s="243" t="s">
        <v>175</v>
      </c>
      <c r="M45" s="175">
        <v>1</v>
      </c>
      <c r="N45" s="196">
        <v>45128</v>
      </c>
      <c r="O45" s="257">
        <v>45504</v>
      </c>
      <c r="P45" s="247" t="s">
        <v>84</v>
      </c>
      <c r="Q45" s="248" t="s">
        <v>85</v>
      </c>
      <c r="R45" s="251">
        <v>0</v>
      </c>
      <c r="S45" s="350">
        <f t="shared" si="1"/>
        <v>0</v>
      </c>
      <c r="T45" s="348">
        <f t="shared" si="2"/>
        <v>0</v>
      </c>
      <c r="U45" s="349" t="str">
        <f t="shared" si="3"/>
        <v>ALERTA</v>
      </c>
      <c r="V45" s="261" t="s">
        <v>127</v>
      </c>
      <c r="W45" s="250" t="s">
        <v>87</v>
      </c>
      <c r="X45" s="250" t="str">
        <f t="shared" si="9"/>
        <v>PENDIENTE</v>
      </c>
      <c r="Y45" s="260" t="str">
        <f t="shared" si="10"/>
        <v>ABIERTO</v>
      </c>
      <c r="Z45" s="192"/>
      <c r="AA45" s="194" t="s">
        <v>88</v>
      </c>
    </row>
    <row r="46" spans="2:27" ht="127.5" x14ac:dyDescent="0.25">
      <c r="B46" s="171" t="s">
        <v>75</v>
      </c>
      <c r="C46" s="284"/>
      <c r="D46" s="174" t="s">
        <v>77</v>
      </c>
      <c r="E46" s="241">
        <v>35</v>
      </c>
      <c r="F46" s="244" t="s">
        <v>241</v>
      </c>
      <c r="G46" s="166" t="s">
        <v>244</v>
      </c>
      <c r="H46" s="166" t="s">
        <v>245</v>
      </c>
      <c r="I46" s="166" t="s">
        <v>246</v>
      </c>
      <c r="J46" s="166">
        <v>1</v>
      </c>
      <c r="K46" s="148" t="s">
        <v>174</v>
      </c>
      <c r="L46" s="243" t="s">
        <v>175</v>
      </c>
      <c r="M46" s="175">
        <v>1</v>
      </c>
      <c r="N46" s="196">
        <v>45128</v>
      </c>
      <c r="O46" s="257">
        <v>45657</v>
      </c>
      <c r="P46" s="247" t="s">
        <v>84</v>
      </c>
      <c r="Q46" s="248" t="s">
        <v>85</v>
      </c>
      <c r="R46" s="251">
        <v>0</v>
      </c>
      <c r="S46" s="350">
        <f t="shared" si="1"/>
        <v>0</v>
      </c>
      <c r="T46" s="348">
        <f t="shared" si="2"/>
        <v>0</v>
      </c>
      <c r="U46" s="349" t="str">
        <f t="shared" si="3"/>
        <v>ALERTA</v>
      </c>
      <c r="V46" s="261" t="s">
        <v>127</v>
      </c>
      <c r="W46" s="250" t="s">
        <v>87</v>
      </c>
      <c r="X46" s="250" t="str">
        <f t="shared" si="9"/>
        <v>PENDIENTE</v>
      </c>
      <c r="Y46" s="260" t="str">
        <f t="shared" si="10"/>
        <v>ABIERTO</v>
      </c>
      <c r="Z46" s="192"/>
      <c r="AA46" s="194" t="s">
        <v>88</v>
      </c>
    </row>
    <row r="47" spans="2:27" ht="127.5" x14ac:dyDescent="0.25">
      <c r="B47" s="171" t="s">
        <v>75</v>
      </c>
      <c r="C47" s="284"/>
      <c r="D47" s="174" t="s">
        <v>77</v>
      </c>
      <c r="E47" s="241">
        <v>36</v>
      </c>
      <c r="F47" s="244" t="s">
        <v>247</v>
      </c>
      <c r="G47" s="244" t="s">
        <v>248</v>
      </c>
      <c r="H47" s="166" t="s">
        <v>249</v>
      </c>
      <c r="I47" s="166" t="s">
        <v>250</v>
      </c>
      <c r="J47" s="243">
        <v>1</v>
      </c>
      <c r="K47" s="148" t="s">
        <v>174</v>
      </c>
      <c r="L47" s="243" t="s">
        <v>175</v>
      </c>
      <c r="M47" s="175">
        <v>1</v>
      </c>
      <c r="N47" s="196">
        <v>45139</v>
      </c>
      <c r="O47" s="257">
        <v>45504</v>
      </c>
      <c r="P47" s="247" t="s">
        <v>84</v>
      </c>
      <c r="Q47" s="248" t="s">
        <v>85</v>
      </c>
      <c r="R47" s="251">
        <v>0</v>
      </c>
      <c r="S47" s="350">
        <f t="shared" si="1"/>
        <v>0</v>
      </c>
      <c r="T47" s="348">
        <f t="shared" si="2"/>
        <v>0</v>
      </c>
      <c r="U47" s="349" t="str">
        <f t="shared" si="3"/>
        <v>ALERTA</v>
      </c>
      <c r="V47" s="261" t="s">
        <v>127</v>
      </c>
      <c r="W47" s="250" t="s">
        <v>87</v>
      </c>
      <c r="X47" s="250" t="str">
        <f t="shared" si="9"/>
        <v>PENDIENTE</v>
      </c>
      <c r="Y47" s="260" t="str">
        <f t="shared" si="10"/>
        <v>ABIERTO</v>
      </c>
      <c r="Z47" s="192"/>
      <c r="AA47" s="194" t="s">
        <v>88</v>
      </c>
    </row>
    <row r="48" spans="2:27" ht="127.5" x14ac:dyDescent="0.25">
      <c r="B48" s="171" t="s">
        <v>75</v>
      </c>
      <c r="C48" s="284"/>
      <c r="D48" s="174" t="s">
        <v>77</v>
      </c>
      <c r="E48" s="241">
        <v>36</v>
      </c>
      <c r="F48" s="244" t="s">
        <v>247</v>
      </c>
      <c r="G48" s="244" t="s">
        <v>248</v>
      </c>
      <c r="H48" s="166" t="s">
        <v>251</v>
      </c>
      <c r="I48" s="166" t="s">
        <v>250</v>
      </c>
      <c r="J48" s="243">
        <v>1</v>
      </c>
      <c r="K48" s="148" t="s">
        <v>174</v>
      </c>
      <c r="L48" s="243" t="s">
        <v>175</v>
      </c>
      <c r="M48" s="175">
        <v>1</v>
      </c>
      <c r="N48" s="196">
        <v>45139</v>
      </c>
      <c r="O48" s="257">
        <v>45535</v>
      </c>
      <c r="P48" s="247" t="s">
        <v>84</v>
      </c>
      <c r="Q48" s="248" t="s">
        <v>85</v>
      </c>
      <c r="R48" s="251">
        <v>0</v>
      </c>
      <c r="S48" s="350">
        <f t="shared" si="1"/>
        <v>0</v>
      </c>
      <c r="T48" s="348">
        <f t="shared" si="2"/>
        <v>0</v>
      </c>
      <c r="U48" s="349" t="str">
        <f t="shared" si="3"/>
        <v>ALERTA</v>
      </c>
      <c r="V48" s="261" t="s">
        <v>127</v>
      </c>
      <c r="W48" s="250" t="s">
        <v>87</v>
      </c>
      <c r="X48" s="250" t="str">
        <f t="shared" si="9"/>
        <v>PENDIENTE</v>
      </c>
      <c r="Y48" s="260" t="str">
        <f t="shared" si="10"/>
        <v>ABIERTO</v>
      </c>
      <c r="Z48" s="192"/>
      <c r="AA48" s="194" t="s">
        <v>88</v>
      </c>
    </row>
    <row r="49" spans="17:17" ht="12.75" x14ac:dyDescent="0.2">
      <c r="Q49" s="248"/>
    </row>
    <row r="50" spans="17:17" ht="12.75" x14ac:dyDescent="0.2">
      <c r="Q50" s="248"/>
    </row>
    <row r="51" spans="17:17" ht="12.75" x14ac:dyDescent="0.2"/>
    <row r="1048576" spans="17:17" ht="35.1" customHeight="1" x14ac:dyDescent="0.2">
      <c r="Q1048576" s="248"/>
    </row>
  </sheetData>
  <mergeCells count="24">
    <mergeCell ref="C25:C48"/>
    <mergeCell ref="P2:X2"/>
    <mergeCell ref="Y1:AA2"/>
    <mergeCell ref="P1:X1"/>
    <mergeCell ref="A2:A3"/>
    <mergeCell ref="B2:B3"/>
    <mergeCell ref="C2:C3"/>
    <mergeCell ref="K2:K3"/>
    <mergeCell ref="L2:L3"/>
    <mergeCell ref="M2:M3"/>
    <mergeCell ref="N2:N3"/>
    <mergeCell ref="O2:O3"/>
    <mergeCell ref="B1:F1"/>
    <mergeCell ref="H2:H3"/>
    <mergeCell ref="G1:O1"/>
    <mergeCell ref="J2:J3"/>
    <mergeCell ref="C4:C9"/>
    <mergeCell ref="C12:C24"/>
    <mergeCell ref="G16:G18"/>
    <mergeCell ref="I2:I3"/>
    <mergeCell ref="D2:D3"/>
    <mergeCell ref="E2:E3"/>
    <mergeCell ref="F2:F3"/>
    <mergeCell ref="G2:G3"/>
  </mergeCells>
  <conditionalFormatting sqref="W4:X48">
    <cfRule type="containsText" dxfId="114" priority="6" stopIfTrue="1" operator="containsText" text="PENDIENTE">
      <formula>NOT(ISERROR(SEARCH("PENDIENTE",W4)))</formula>
    </cfRule>
    <cfRule type="containsText" dxfId="113" priority="7" stopIfTrue="1" operator="containsText" text="INCUMPLIDA">
      <formula>NOT(ISERROR(SEARCH("INCUMPLIDA",W4)))</formula>
    </cfRule>
    <cfRule type="containsText" dxfId="112" priority="8" stopIfTrue="1" operator="containsText" text="CUMPLIDA">
      <formula>NOT(ISERROR(SEARCH("CUMPLIDA",W4)))</formula>
    </cfRule>
  </conditionalFormatting>
  <conditionalFormatting sqref="Y4:Y48">
    <cfRule type="containsText" dxfId="111" priority="80" operator="containsText" text="cerrada">
      <formula>NOT(ISERROR(SEARCH("cerrada",Y4)))</formula>
    </cfRule>
    <cfRule type="containsText" dxfId="110" priority="81" operator="containsText" text="cerrado">
      <formula>NOT(ISERROR(SEARCH("cerrado",Y4)))</formula>
    </cfRule>
    <cfRule type="containsText" dxfId="109" priority="82" operator="containsText" text="Abierto">
      <formula>NOT(ISERROR(SEARCH("Abierto",Y4)))</formula>
    </cfRule>
  </conditionalFormatting>
  <conditionalFormatting sqref="U4:U48">
    <cfRule type="containsText" dxfId="2" priority="1" stopIfTrue="1" operator="containsText" text="EN TERMINO">
      <formula>NOT(ISERROR(SEARCH("EN TERMINO",U4)))</formula>
    </cfRule>
    <cfRule type="containsText" priority="2" operator="containsText" text="AMARILLO">
      <formula>NOT(ISERROR(SEARCH("AMARILLO",U4)))</formula>
    </cfRule>
    <cfRule type="containsText" dxfId="1" priority="3" stopIfTrue="1" operator="containsText" text="ALERTA">
      <formula>NOT(ISERROR(SEARCH("ALERTA",U4)))</formula>
    </cfRule>
    <cfRule type="containsText" dxfId="0" priority="4" stopIfTrue="1" operator="containsText" text="OK">
      <formula>NOT(ISERROR(SEARCH("OK",U4)))</formula>
    </cfRule>
    <cfRule type="dataBar" priority="5">
      <dataBar>
        <cfvo type="min"/>
        <cfvo type="max"/>
        <color rgb="FF638EC6"/>
      </dataBar>
    </cfRule>
  </conditionalFormatting>
  <dataValidations count="7">
    <dataValidation type="date" allowBlank="1" showInputMessage="1" errorTitle="Entrada no válida" error="Por favor escriba una fecha válida (AAAA/MM/DD)" promptTitle="Ingrese una fecha (AAAA/MM/DD)" prompt=" Registre la FECHA PROGRAMADA para el inicio de la actividad. (FORMATO AAAA/MM/DD)" sqref="N7:O9 N11:O15 N25 N32:O32 N35:N48 O39:O48 Q13" xr:uid="{00000000-0002-0000-0100-000000000000}">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9:H24 Z20:Z48 V20:V24" xr:uid="{00000000-0002-0000-0100-000001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9:I2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25" xr:uid="{00000000-0002-0000-01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J24" xr:uid="{00000000-0002-0000-0100-000004000000}">
      <formula1>-2147483647</formula1>
      <formula2>2147483647</formula2>
    </dataValidation>
    <dataValidation type="list" allowBlank="1" showInputMessage="1" showErrorMessage="1" sqref="L4:L11" xr:uid="{00000000-0002-0000-0100-000005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K4:K24" xr:uid="{00000000-0002-0000-0100-000006000000}">
      <formula1>"Correctiva, Preventiva, Acción de mejora"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34"/>
  <sheetViews>
    <sheetView workbookViewId="0">
      <selection activeCell="G10" sqref="G10"/>
    </sheetView>
  </sheetViews>
  <sheetFormatPr baseColWidth="10" defaultColWidth="11.42578125" defaultRowHeight="16.5" x14ac:dyDescent="0.3"/>
  <cols>
    <col min="1" max="2" width="11.42578125" style="159"/>
    <col min="3" max="3" width="16.5703125" style="159" customWidth="1"/>
    <col min="4" max="4" width="23.85546875" style="159" customWidth="1"/>
    <col min="5" max="16384" width="11.42578125" style="159"/>
  </cols>
  <sheetData>
    <row r="2" spans="3:14" x14ac:dyDescent="0.3">
      <c r="C2" s="268" t="s">
        <v>252</v>
      </c>
      <c r="D2" s="268"/>
      <c r="E2" s="268"/>
      <c r="F2" s="268"/>
      <c r="G2" s="268"/>
      <c r="H2" s="268"/>
      <c r="I2" s="268"/>
      <c r="J2" s="268"/>
      <c r="K2" s="268"/>
      <c r="L2" s="268"/>
      <c r="M2" s="268"/>
      <c r="N2" s="268"/>
    </row>
    <row r="3" spans="3:14" ht="17.25" thickBot="1" x14ac:dyDescent="0.35"/>
    <row r="4" spans="3:14" ht="45" x14ac:dyDescent="0.3">
      <c r="C4" s="226" t="s">
        <v>253</v>
      </c>
      <c r="D4" s="226" t="s">
        <v>254</v>
      </c>
      <c r="E4" s="227" t="s">
        <v>255</v>
      </c>
      <c r="F4" s="228" t="s">
        <v>256</v>
      </c>
      <c r="G4" s="229" t="s">
        <v>257</v>
      </c>
      <c r="H4" s="230" t="s">
        <v>258</v>
      </c>
      <c r="I4" s="230" t="s">
        <v>259</v>
      </c>
      <c r="J4" s="230" t="s">
        <v>260</v>
      </c>
      <c r="K4" s="230" t="s">
        <v>407</v>
      </c>
      <c r="L4" s="231" t="s">
        <v>261</v>
      </c>
      <c r="M4" s="232" t="s">
        <v>262</v>
      </c>
    </row>
    <row r="5" spans="3:14" ht="22.5" customHeight="1" x14ac:dyDescent="0.3">
      <c r="C5" s="299" t="s">
        <v>263</v>
      </c>
      <c r="D5" s="202" t="s">
        <v>76</v>
      </c>
      <c r="E5" s="203">
        <v>15</v>
      </c>
      <c r="F5" s="203">
        <v>11</v>
      </c>
      <c r="G5" s="204">
        <v>20</v>
      </c>
      <c r="H5" s="204">
        <v>14</v>
      </c>
      <c r="I5" s="205"/>
      <c r="J5" s="205"/>
      <c r="K5" s="205"/>
      <c r="L5" s="206"/>
      <c r="M5" s="204">
        <v>6</v>
      </c>
    </row>
    <row r="6" spans="3:14" ht="22.5" x14ac:dyDescent="0.3">
      <c r="C6" s="300"/>
      <c r="D6" s="202" t="s">
        <v>109</v>
      </c>
      <c r="E6" s="203">
        <v>22</v>
      </c>
      <c r="F6" s="203">
        <v>21</v>
      </c>
      <c r="G6" s="204">
        <v>20</v>
      </c>
      <c r="H6" s="204">
        <v>19</v>
      </c>
      <c r="I6" s="206"/>
      <c r="J6" s="206"/>
      <c r="K6" s="206"/>
      <c r="L6" s="205">
        <v>1</v>
      </c>
      <c r="M6" s="204"/>
    </row>
    <row r="7" spans="3:14" ht="22.5" x14ac:dyDescent="0.3">
      <c r="C7" s="300"/>
      <c r="D7" s="202" t="s">
        <v>116</v>
      </c>
      <c r="E7" s="203">
        <v>5</v>
      </c>
      <c r="F7" s="203">
        <v>4</v>
      </c>
      <c r="G7" s="204">
        <v>13</v>
      </c>
      <c r="H7" s="204">
        <v>9</v>
      </c>
      <c r="I7" s="205"/>
      <c r="J7" s="205">
        <v>3</v>
      </c>
      <c r="K7" s="205"/>
      <c r="L7" s="205">
        <v>1</v>
      </c>
      <c r="M7" s="204"/>
    </row>
    <row r="8" spans="3:14" ht="22.5" x14ac:dyDescent="0.3">
      <c r="C8" s="300"/>
      <c r="D8" s="202" t="s">
        <v>121</v>
      </c>
      <c r="E8" s="203">
        <v>10</v>
      </c>
      <c r="F8" s="207">
        <v>1</v>
      </c>
      <c r="G8" s="206">
        <v>14</v>
      </c>
      <c r="H8" s="206"/>
      <c r="I8" s="206">
        <v>1</v>
      </c>
      <c r="J8" s="206"/>
      <c r="K8" s="206"/>
      <c r="L8" s="205">
        <v>1</v>
      </c>
      <c r="M8" s="206">
        <v>12</v>
      </c>
    </row>
    <row r="9" spans="3:14" ht="22.5" x14ac:dyDescent="0.3">
      <c r="C9" s="301"/>
      <c r="D9" s="202" t="s">
        <v>169</v>
      </c>
      <c r="E9" s="203">
        <v>16</v>
      </c>
      <c r="F9" s="207"/>
      <c r="G9" s="206">
        <v>24</v>
      </c>
      <c r="H9" s="206"/>
      <c r="I9" s="206"/>
      <c r="J9" s="206"/>
      <c r="K9" s="206"/>
      <c r="L9" s="206"/>
      <c r="M9" s="206">
        <v>24</v>
      </c>
    </row>
    <row r="10" spans="3:14" x14ac:dyDescent="0.3">
      <c r="C10" s="297" t="s">
        <v>264</v>
      </c>
      <c r="D10" s="298"/>
      <c r="E10" s="233">
        <f>SUM(E5:E9)</f>
        <v>68</v>
      </c>
      <c r="F10" s="234">
        <f t="shared" ref="F10:J10" si="0">SUM(F5:F8)</f>
        <v>37</v>
      </c>
      <c r="G10" s="235">
        <f>SUM(G5:G9)</f>
        <v>91</v>
      </c>
      <c r="H10" s="235">
        <f>SUM(H5:H8)</f>
        <v>42</v>
      </c>
      <c r="I10" s="235">
        <f>SUM(I5:I9)</f>
        <v>1</v>
      </c>
      <c r="J10" s="235">
        <f>SUM(J5:J9)</f>
        <v>3</v>
      </c>
      <c r="K10" s="235">
        <f>SUM(K5:K9)</f>
        <v>0</v>
      </c>
      <c r="L10" s="236">
        <f>SUM(L5:L9)</f>
        <v>3</v>
      </c>
      <c r="M10" s="234">
        <f>SUM(M5:M9)</f>
        <v>42</v>
      </c>
    </row>
    <row r="11" spans="3:14" x14ac:dyDescent="0.3">
      <c r="C11" s="208"/>
      <c r="D11" s="209"/>
      <c r="E11" s="79"/>
      <c r="F11" s="210">
        <f>F10/E10</f>
        <v>0.54411764705882348</v>
      </c>
      <c r="G11" s="209"/>
      <c r="H11" s="210">
        <f>H10/G10</f>
        <v>0.46153846153846156</v>
      </c>
      <c r="I11" s="210">
        <f>I10/G10</f>
        <v>1.098901098901099E-2</v>
      </c>
      <c r="J11" s="210">
        <f>J10/G10</f>
        <v>3.2967032967032968E-2</v>
      </c>
      <c r="K11" s="210">
        <f>K10/G10</f>
        <v>0</v>
      </c>
      <c r="L11" s="210">
        <f>L10/G10</f>
        <v>3.2967032967032968E-2</v>
      </c>
      <c r="M11" s="210">
        <f>M10/G10</f>
        <v>0.46153846153846156</v>
      </c>
    </row>
    <row r="16" spans="3:14" x14ac:dyDescent="0.3">
      <c r="C16" s="168"/>
      <c r="D16" s="168"/>
      <c r="E16" s="168"/>
      <c r="F16" s="168"/>
      <c r="G16" s="168"/>
      <c r="H16" s="168"/>
      <c r="I16" s="168"/>
      <c r="J16" s="168"/>
      <c r="K16" s="168"/>
      <c r="L16" s="168"/>
      <c r="M16" s="168"/>
      <c r="N16" s="168"/>
    </row>
    <row r="34" spans="3:14" x14ac:dyDescent="0.3">
      <c r="C34" s="168"/>
      <c r="D34" s="168"/>
      <c r="E34" s="168"/>
      <c r="F34" s="168"/>
      <c r="G34" s="168"/>
      <c r="H34" s="168"/>
      <c r="I34" s="168"/>
      <c r="J34" s="168"/>
      <c r="K34" s="168"/>
      <c r="L34" s="168"/>
      <c r="M34" s="168"/>
      <c r="N34" s="168"/>
    </row>
  </sheetData>
  <mergeCells count="3">
    <mergeCell ref="C2:N2"/>
    <mergeCell ref="C10:D10"/>
    <mergeCell ref="C5:C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1"/>
  <sheetViews>
    <sheetView workbookViewId="0">
      <selection activeCell="L5" sqref="L5"/>
    </sheetView>
  </sheetViews>
  <sheetFormatPr baseColWidth="10" defaultColWidth="11.42578125" defaultRowHeight="15" x14ac:dyDescent="0.25"/>
  <cols>
    <col min="2" max="2" width="21.5703125" customWidth="1"/>
    <col min="3" max="3" width="31.85546875" customWidth="1"/>
    <col min="4" max="4" width="15" customWidth="1"/>
    <col min="5" max="5" width="14.7109375" customWidth="1"/>
    <col min="10" max="10" width="11.42578125" customWidth="1"/>
  </cols>
  <sheetData>
    <row r="2" spans="2:13" ht="16.5" x14ac:dyDescent="0.25">
      <c r="B2" s="303" t="s">
        <v>265</v>
      </c>
      <c r="C2" s="303"/>
      <c r="D2" s="303"/>
      <c r="E2" s="303"/>
      <c r="F2" s="303"/>
      <c r="G2" s="303"/>
      <c r="H2" s="303"/>
      <c r="I2" s="303"/>
      <c r="J2" s="303"/>
      <c r="K2" s="303"/>
      <c r="L2" s="303"/>
    </row>
    <row r="5" spans="2:13" ht="45" x14ac:dyDescent="0.25">
      <c r="B5" s="213" t="s">
        <v>253</v>
      </c>
      <c r="C5" s="213" t="s">
        <v>254</v>
      </c>
      <c r="D5" s="214" t="s">
        <v>255</v>
      </c>
      <c r="E5" s="215" t="s">
        <v>256</v>
      </c>
      <c r="F5" s="216" t="s">
        <v>257</v>
      </c>
      <c r="G5" s="217" t="s">
        <v>258</v>
      </c>
      <c r="H5" s="217" t="s">
        <v>259</v>
      </c>
      <c r="I5" s="218" t="s">
        <v>261</v>
      </c>
      <c r="J5" s="219" t="s">
        <v>262</v>
      </c>
    </row>
    <row r="6" spans="2:13" ht="30" customHeight="1" x14ac:dyDescent="0.25">
      <c r="B6" s="302" t="s">
        <v>263</v>
      </c>
      <c r="C6" s="202" t="s">
        <v>76</v>
      </c>
      <c r="D6" s="203">
        <v>15</v>
      </c>
      <c r="E6" s="203">
        <v>11</v>
      </c>
      <c r="F6" s="204">
        <v>20</v>
      </c>
      <c r="G6" s="204">
        <v>14</v>
      </c>
      <c r="H6" s="205"/>
      <c r="I6" s="206"/>
      <c r="J6" s="204">
        <v>6</v>
      </c>
    </row>
    <row r="7" spans="2:13" ht="22.5" customHeight="1" x14ac:dyDescent="0.25">
      <c r="B7" s="302"/>
      <c r="C7" s="202" t="s">
        <v>109</v>
      </c>
      <c r="D7" s="203">
        <v>22</v>
      </c>
      <c r="E7" s="203">
        <v>21</v>
      </c>
      <c r="F7" s="204">
        <v>20</v>
      </c>
      <c r="G7" s="204">
        <v>19</v>
      </c>
      <c r="H7" s="206"/>
      <c r="I7" s="206"/>
      <c r="J7" s="204">
        <v>1</v>
      </c>
    </row>
    <row r="8" spans="2:13" ht="22.5" customHeight="1" x14ac:dyDescent="0.25">
      <c r="B8" s="302"/>
      <c r="C8" s="202" t="s">
        <v>116</v>
      </c>
      <c r="D8" s="203">
        <v>5</v>
      </c>
      <c r="E8" s="203">
        <v>4</v>
      </c>
      <c r="F8" s="204">
        <v>13</v>
      </c>
      <c r="G8" s="204">
        <v>9</v>
      </c>
      <c r="H8" s="205"/>
      <c r="I8" s="206"/>
      <c r="J8" s="204">
        <v>4</v>
      </c>
      <c r="L8" s="212"/>
      <c r="M8" s="211"/>
    </row>
    <row r="9" spans="2:13" ht="22.5" customHeight="1" x14ac:dyDescent="0.25">
      <c r="B9" s="302"/>
      <c r="C9" s="202" t="s">
        <v>121</v>
      </c>
      <c r="D9" s="203">
        <v>10</v>
      </c>
      <c r="E9" s="207">
        <v>1</v>
      </c>
      <c r="F9" s="206">
        <v>14</v>
      </c>
      <c r="G9" s="206"/>
      <c r="H9" s="206">
        <v>1</v>
      </c>
      <c r="I9" s="206"/>
      <c r="J9" s="206">
        <v>13</v>
      </c>
      <c r="L9" s="212"/>
      <c r="M9" s="211"/>
    </row>
    <row r="10" spans="2:13" x14ac:dyDescent="0.25">
      <c r="B10" s="297" t="s">
        <v>264</v>
      </c>
      <c r="C10" s="297"/>
      <c r="D10" s="220">
        <f>SUM(D6:D9)</f>
        <v>52</v>
      </c>
      <c r="E10" s="221">
        <f>SUM(E6:E9)</f>
        <v>37</v>
      </c>
      <c r="F10" s="221">
        <f>SUM(F6:F9)</f>
        <v>67</v>
      </c>
      <c r="G10" s="221">
        <f>SUM(G6:G9)</f>
        <v>42</v>
      </c>
      <c r="H10" s="221">
        <f>SUM(H6:H9)</f>
        <v>1</v>
      </c>
      <c r="I10" s="221">
        <f t="shared" ref="I10" si="0">SUM(I6:I8)</f>
        <v>0</v>
      </c>
      <c r="J10" s="221">
        <f>SUM(J6:J9)</f>
        <v>24</v>
      </c>
    </row>
    <row r="11" spans="2:13" x14ac:dyDescent="0.25">
      <c r="B11" s="208"/>
      <c r="C11" s="209"/>
      <c r="D11" s="79"/>
      <c r="E11" s="210">
        <f>E10/D10</f>
        <v>0.71153846153846156</v>
      </c>
      <c r="F11" s="209"/>
      <c r="G11" s="210">
        <f>G10/F10</f>
        <v>0.62686567164179108</v>
      </c>
      <c r="H11" s="210">
        <f>H10/F10</f>
        <v>1.4925373134328358E-2</v>
      </c>
      <c r="I11" s="210">
        <f>I10/F10</f>
        <v>0</v>
      </c>
      <c r="J11" s="210">
        <f>J10/F10</f>
        <v>0.35820895522388058</v>
      </c>
    </row>
  </sheetData>
  <mergeCells count="3">
    <mergeCell ref="B6:B9"/>
    <mergeCell ref="B10:C10"/>
    <mergeCell ref="B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09"/>
      <c r="B1" s="309"/>
      <c r="C1" s="309"/>
      <c r="D1" s="309"/>
      <c r="E1" s="309"/>
      <c r="F1" s="309"/>
      <c r="G1" s="309"/>
      <c r="H1" s="308" t="s">
        <v>266</v>
      </c>
      <c r="I1" s="308"/>
      <c r="J1" s="308"/>
      <c r="K1" s="308"/>
      <c r="L1" s="308"/>
      <c r="M1" s="308"/>
      <c r="N1" s="308"/>
      <c r="O1" s="308"/>
      <c r="P1" s="308"/>
      <c r="Q1" s="308"/>
      <c r="R1" s="308"/>
      <c r="S1" s="46"/>
      <c r="T1" s="310" t="s">
        <v>267</v>
      </c>
      <c r="U1" s="310"/>
      <c r="V1" s="310"/>
      <c r="W1" s="310"/>
      <c r="X1" s="310"/>
      <c r="Y1" s="310"/>
      <c r="Z1" s="310"/>
      <c r="AA1" s="310"/>
      <c r="AB1" s="310"/>
      <c r="AC1" s="311" t="s">
        <v>268</v>
      </c>
      <c r="AD1" s="311"/>
      <c r="AE1" s="311"/>
      <c r="AF1" s="311"/>
      <c r="AG1" s="311"/>
      <c r="AH1" s="311"/>
      <c r="AI1" s="311"/>
      <c r="AJ1" s="311"/>
      <c r="AK1" s="51"/>
      <c r="AL1" s="312" t="s">
        <v>269</v>
      </c>
      <c r="AM1" s="312"/>
      <c r="AN1" s="312"/>
      <c r="AO1" s="312"/>
      <c r="AP1" s="312"/>
      <c r="AQ1" s="312"/>
      <c r="AR1" s="312"/>
      <c r="AS1" s="312"/>
      <c r="AT1" s="52"/>
      <c r="AU1" s="304" t="s">
        <v>270</v>
      </c>
      <c r="AV1" s="304"/>
      <c r="AW1" s="304"/>
      <c r="AX1" s="304"/>
      <c r="AY1" s="304"/>
      <c r="AZ1" s="304"/>
      <c r="BA1" s="304"/>
      <c r="BB1" s="304"/>
      <c r="BC1" s="53"/>
      <c r="BD1" s="306" t="s">
        <v>61</v>
      </c>
      <c r="BE1" s="306"/>
      <c r="BF1" s="306"/>
      <c r="BG1" s="306"/>
      <c r="BH1" s="306"/>
      <c r="BI1" s="30"/>
      <c r="BJ1" s="30"/>
      <c r="BK1" s="30"/>
    </row>
    <row r="2" spans="1:63" ht="39.950000000000003" customHeight="1" x14ac:dyDescent="0.25">
      <c r="A2" s="307" t="s">
        <v>271</v>
      </c>
      <c r="B2" s="307" t="s">
        <v>9</v>
      </c>
      <c r="C2" s="307" t="s">
        <v>11</v>
      </c>
      <c r="D2" s="307" t="s">
        <v>272</v>
      </c>
      <c r="E2" s="307" t="s">
        <v>273</v>
      </c>
      <c r="F2" s="307" t="s">
        <v>13</v>
      </c>
      <c r="G2" s="307" t="s">
        <v>17</v>
      </c>
      <c r="H2" s="305" t="s">
        <v>62</v>
      </c>
      <c r="I2" s="308" t="s">
        <v>274</v>
      </c>
      <c r="J2" s="308"/>
      <c r="K2" s="308"/>
      <c r="L2" s="305" t="s">
        <v>63</v>
      </c>
      <c r="M2" s="305" t="s">
        <v>275</v>
      </c>
      <c r="N2" s="305" t="s">
        <v>276</v>
      </c>
      <c r="O2" s="305" t="s">
        <v>32</v>
      </c>
      <c r="P2" s="305" t="s">
        <v>277</v>
      </c>
      <c r="Q2" s="305" t="s">
        <v>278</v>
      </c>
      <c r="R2" s="305" t="s">
        <v>279</v>
      </c>
      <c r="S2" s="44"/>
      <c r="T2" s="314" t="s">
        <v>280</v>
      </c>
      <c r="U2" s="314" t="s">
        <v>281</v>
      </c>
      <c r="V2" s="314" t="s">
        <v>69</v>
      </c>
      <c r="W2" s="314" t="s">
        <v>70</v>
      </c>
      <c r="X2" s="314" t="s">
        <v>282</v>
      </c>
      <c r="Y2" s="314" t="s">
        <v>72</v>
      </c>
      <c r="Z2" s="314" t="s">
        <v>283</v>
      </c>
      <c r="AA2" s="314" t="s">
        <v>74</v>
      </c>
      <c r="AB2" s="45"/>
      <c r="AC2" s="313" t="s">
        <v>284</v>
      </c>
      <c r="AD2" s="313" t="s">
        <v>285</v>
      </c>
      <c r="AE2" s="313" t="s">
        <v>286</v>
      </c>
      <c r="AF2" s="313" t="s">
        <v>287</v>
      </c>
      <c r="AG2" s="313" t="s">
        <v>288</v>
      </c>
      <c r="AH2" s="313" t="s">
        <v>289</v>
      </c>
      <c r="AI2" s="313" t="s">
        <v>290</v>
      </c>
      <c r="AJ2" s="313" t="s">
        <v>291</v>
      </c>
      <c r="AK2" s="43"/>
      <c r="AL2" s="315" t="s">
        <v>292</v>
      </c>
      <c r="AM2" s="315" t="s">
        <v>293</v>
      </c>
      <c r="AN2" s="315" t="s">
        <v>294</v>
      </c>
      <c r="AO2" s="315" t="s">
        <v>295</v>
      </c>
      <c r="AP2" s="315" t="s">
        <v>296</v>
      </c>
      <c r="AQ2" s="315" t="s">
        <v>297</v>
      </c>
      <c r="AR2" s="315" t="s">
        <v>298</v>
      </c>
      <c r="AS2" s="315" t="s">
        <v>299</v>
      </c>
      <c r="AT2" s="48"/>
      <c r="AU2" s="317" t="s">
        <v>292</v>
      </c>
      <c r="AV2" s="47"/>
      <c r="AW2" s="317" t="s">
        <v>293</v>
      </c>
      <c r="AX2" s="317" t="s">
        <v>294</v>
      </c>
      <c r="AY2" s="317" t="s">
        <v>295</v>
      </c>
      <c r="AZ2" s="317" t="s">
        <v>300</v>
      </c>
      <c r="BA2" s="317" t="s">
        <v>297</v>
      </c>
      <c r="BB2" s="317" t="s">
        <v>298</v>
      </c>
      <c r="BC2" s="317" t="s">
        <v>301</v>
      </c>
      <c r="BD2" s="316" t="s">
        <v>52</v>
      </c>
      <c r="BE2" s="316" t="s">
        <v>302</v>
      </c>
      <c r="BF2" s="316" t="s">
        <v>303</v>
      </c>
      <c r="BG2" s="316" t="s">
        <v>304</v>
      </c>
      <c r="BH2" s="318" t="s">
        <v>305</v>
      </c>
      <c r="BI2" s="316" t="s">
        <v>303</v>
      </c>
      <c r="BJ2" s="316" t="s">
        <v>304</v>
      </c>
      <c r="BK2" s="318" t="s">
        <v>305</v>
      </c>
    </row>
    <row r="3" spans="1:63" ht="39.950000000000003" customHeight="1" x14ac:dyDescent="0.25">
      <c r="A3" s="307"/>
      <c r="B3" s="307"/>
      <c r="C3" s="307"/>
      <c r="D3" s="307"/>
      <c r="E3" s="307"/>
      <c r="F3" s="307"/>
      <c r="G3" s="307"/>
      <c r="H3" s="305"/>
      <c r="I3" s="34" t="s">
        <v>306</v>
      </c>
      <c r="J3" s="44" t="s">
        <v>24</v>
      </c>
      <c r="K3" s="44" t="s">
        <v>26</v>
      </c>
      <c r="L3" s="305"/>
      <c r="M3" s="305"/>
      <c r="N3" s="305"/>
      <c r="O3" s="305"/>
      <c r="P3" s="305"/>
      <c r="Q3" s="305"/>
      <c r="R3" s="305"/>
      <c r="S3" s="44" t="s">
        <v>307</v>
      </c>
      <c r="T3" s="314"/>
      <c r="U3" s="314"/>
      <c r="V3" s="314"/>
      <c r="W3" s="314"/>
      <c r="X3" s="314"/>
      <c r="Y3" s="314"/>
      <c r="Z3" s="314"/>
      <c r="AA3" s="314"/>
      <c r="AB3" s="45" t="s">
        <v>52</v>
      </c>
      <c r="AC3" s="313"/>
      <c r="AD3" s="313"/>
      <c r="AE3" s="313"/>
      <c r="AF3" s="313"/>
      <c r="AG3" s="313"/>
      <c r="AH3" s="313"/>
      <c r="AI3" s="313"/>
      <c r="AJ3" s="313"/>
      <c r="AK3" s="43" t="s">
        <v>52</v>
      </c>
      <c r="AL3" s="315"/>
      <c r="AM3" s="315"/>
      <c r="AN3" s="315"/>
      <c r="AO3" s="315"/>
      <c r="AP3" s="315"/>
      <c r="AQ3" s="315"/>
      <c r="AR3" s="315"/>
      <c r="AS3" s="315"/>
      <c r="AT3" s="48" t="s">
        <v>52</v>
      </c>
      <c r="AU3" s="317"/>
      <c r="AV3" s="47" t="s">
        <v>308</v>
      </c>
      <c r="AW3" s="317"/>
      <c r="AX3" s="317"/>
      <c r="AY3" s="317"/>
      <c r="AZ3" s="317"/>
      <c r="BA3" s="317"/>
      <c r="BB3" s="317"/>
      <c r="BC3" s="317"/>
      <c r="BD3" s="316"/>
      <c r="BE3" s="316"/>
      <c r="BF3" s="316"/>
      <c r="BG3" s="316"/>
      <c r="BH3" s="318"/>
      <c r="BI3" s="316"/>
      <c r="BJ3" s="316"/>
      <c r="BK3" s="318"/>
    </row>
    <row r="4" spans="1:63" ht="39.950000000000003" customHeight="1" x14ac:dyDescent="0.25">
      <c r="A4" s="1" t="s">
        <v>309</v>
      </c>
      <c r="B4" s="1" t="s">
        <v>310</v>
      </c>
      <c r="C4" s="1" t="s">
        <v>311</v>
      </c>
      <c r="D4" s="1" t="s">
        <v>309</v>
      </c>
      <c r="E4" s="1" t="s">
        <v>312</v>
      </c>
      <c r="F4" s="1" t="s">
        <v>310</v>
      </c>
      <c r="G4" s="1" t="s">
        <v>313</v>
      </c>
      <c r="H4" s="2" t="s">
        <v>314</v>
      </c>
      <c r="I4" s="35" t="s">
        <v>315</v>
      </c>
      <c r="J4" s="2"/>
      <c r="K4" s="2" t="s">
        <v>316</v>
      </c>
      <c r="L4" s="2" t="s">
        <v>310</v>
      </c>
      <c r="M4" s="2" t="s">
        <v>310</v>
      </c>
      <c r="N4" s="2" t="s">
        <v>317</v>
      </c>
      <c r="O4" s="2" t="s">
        <v>310</v>
      </c>
      <c r="P4" s="2" t="s">
        <v>318</v>
      </c>
      <c r="Q4" s="2" t="s">
        <v>309</v>
      </c>
      <c r="R4" s="2" t="s">
        <v>309</v>
      </c>
      <c r="S4" s="2" t="s">
        <v>309</v>
      </c>
      <c r="T4" s="26" t="s">
        <v>309</v>
      </c>
      <c r="U4" s="26" t="s">
        <v>319</v>
      </c>
      <c r="V4" s="26" t="s">
        <v>320</v>
      </c>
      <c r="W4" s="26" t="s">
        <v>321</v>
      </c>
      <c r="X4" s="26" t="s">
        <v>321</v>
      </c>
      <c r="Y4" s="26" t="s">
        <v>317</v>
      </c>
      <c r="Z4" s="26" t="s">
        <v>322</v>
      </c>
      <c r="AA4" s="26" t="s">
        <v>310</v>
      </c>
      <c r="AB4" s="26" t="s">
        <v>323</v>
      </c>
      <c r="AC4" s="27" t="s">
        <v>309</v>
      </c>
      <c r="AD4" s="27" t="s">
        <v>319</v>
      </c>
      <c r="AE4" s="27" t="s">
        <v>320</v>
      </c>
      <c r="AF4" s="27" t="s">
        <v>321</v>
      </c>
      <c r="AG4" s="27" t="s">
        <v>321</v>
      </c>
      <c r="AH4" s="27" t="s">
        <v>317</v>
      </c>
      <c r="AI4" s="27" t="s">
        <v>322</v>
      </c>
      <c r="AJ4" s="27" t="s">
        <v>310</v>
      </c>
      <c r="AK4" s="27"/>
      <c r="AL4" s="28" t="s">
        <v>309</v>
      </c>
      <c r="AM4" s="28" t="s">
        <v>319</v>
      </c>
      <c r="AN4" s="28" t="s">
        <v>320</v>
      </c>
      <c r="AO4" s="28" t="s">
        <v>321</v>
      </c>
      <c r="AP4" s="28" t="s">
        <v>321</v>
      </c>
      <c r="AQ4" s="28" t="s">
        <v>317</v>
      </c>
      <c r="AR4" s="28" t="s">
        <v>322</v>
      </c>
      <c r="AS4" s="28" t="s">
        <v>310</v>
      </c>
      <c r="AT4" s="28"/>
      <c r="AU4" s="29" t="s">
        <v>309</v>
      </c>
      <c r="AV4" s="29"/>
      <c r="AW4" s="29" t="s">
        <v>319</v>
      </c>
      <c r="AX4" s="29" t="s">
        <v>320</v>
      </c>
      <c r="AY4" s="29" t="s">
        <v>321</v>
      </c>
      <c r="AZ4" s="29" t="s">
        <v>321</v>
      </c>
      <c r="BA4" s="29" t="s">
        <v>317</v>
      </c>
      <c r="BB4" s="29" t="s">
        <v>322</v>
      </c>
      <c r="BC4" s="29"/>
      <c r="BD4" s="50" t="s">
        <v>323</v>
      </c>
      <c r="BE4" s="50"/>
      <c r="BF4" s="50" t="s">
        <v>323</v>
      </c>
      <c r="BG4" s="50" t="s">
        <v>310</v>
      </c>
      <c r="BH4" s="318"/>
      <c r="BI4" s="50" t="s">
        <v>323</v>
      </c>
      <c r="BJ4" s="50" t="s">
        <v>310</v>
      </c>
      <c r="BK4" s="318"/>
    </row>
    <row r="5" spans="1:63" ht="39.950000000000003" customHeight="1" x14ac:dyDescent="0.25">
      <c r="A5" s="58"/>
      <c r="B5" s="49" t="s">
        <v>324</v>
      </c>
      <c r="C5" s="319" t="s">
        <v>325</v>
      </c>
      <c r="D5" s="123">
        <v>44677</v>
      </c>
      <c r="E5" s="104" t="s">
        <v>326</v>
      </c>
      <c r="F5" s="124" t="s">
        <v>327</v>
      </c>
      <c r="G5" s="124" t="s">
        <v>328</v>
      </c>
      <c r="H5" s="54" t="s">
        <v>329</v>
      </c>
      <c r="I5" s="54" t="s">
        <v>330</v>
      </c>
      <c r="J5" s="54" t="s">
        <v>331</v>
      </c>
      <c r="K5" s="40">
        <v>1</v>
      </c>
      <c r="L5" s="40" t="s">
        <v>82</v>
      </c>
      <c r="M5" s="54" t="s">
        <v>332</v>
      </c>
      <c r="N5" s="54" t="s">
        <v>333</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324</v>
      </c>
      <c r="C6" s="320"/>
      <c r="D6" s="123">
        <v>44677</v>
      </c>
      <c r="E6" s="104" t="s">
        <v>326</v>
      </c>
      <c r="F6" s="124" t="s">
        <v>327</v>
      </c>
      <c r="G6" s="125" t="s">
        <v>334</v>
      </c>
      <c r="H6" s="54" t="s">
        <v>335</v>
      </c>
      <c r="I6" s="54" t="s">
        <v>336</v>
      </c>
      <c r="J6" s="54" t="s">
        <v>337</v>
      </c>
      <c r="K6" s="40">
        <v>1</v>
      </c>
      <c r="L6" s="40" t="s">
        <v>82</v>
      </c>
      <c r="M6" s="54" t="s">
        <v>332</v>
      </c>
      <c r="N6" s="54" t="s">
        <v>333</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324</v>
      </c>
      <c r="C7" s="320"/>
      <c r="D7" s="123">
        <v>44677</v>
      </c>
      <c r="E7" s="104" t="s">
        <v>326</v>
      </c>
      <c r="F7" s="124" t="s">
        <v>338</v>
      </c>
      <c r="G7" s="125" t="s">
        <v>339</v>
      </c>
      <c r="H7" s="54" t="s">
        <v>340</v>
      </c>
      <c r="I7" s="54" t="s">
        <v>341</v>
      </c>
      <c r="J7" s="54" t="s">
        <v>342</v>
      </c>
      <c r="K7" s="40">
        <v>1</v>
      </c>
      <c r="L7" s="40" t="s">
        <v>82</v>
      </c>
      <c r="M7" s="54" t="s">
        <v>332</v>
      </c>
      <c r="N7" s="54" t="s">
        <v>333</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324</v>
      </c>
      <c r="C8" s="320"/>
      <c r="D8" s="123">
        <v>44677</v>
      </c>
      <c r="E8" s="104" t="s">
        <v>326</v>
      </c>
      <c r="F8" s="125" t="s">
        <v>343</v>
      </c>
      <c r="G8" s="125" t="s">
        <v>344</v>
      </c>
      <c r="H8" s="126" t="s">
        <v>345</v>
      </c>
      <c r="I8" s="54" t="s">
        <v>346</v>
      </c>
      <c r="J8" s="126" t="s">
        <v>347</v>
      </c>
      <c r="K8" s="40">
        <v>2</v>
      </c>
      <c r="L8" s="127" t="s">
        <v>348</v>
      </c>
      <c r="M8" s="126" t="s">
        <v>332</v>
      </c>
      <c r="N8" s="126" t="s">
        <v>333</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324</v>
      </c>
      <c r="C9" s="320"/>
      <c r="D9" s="123">
        <v>44677</v>
      </c>
      <c r="E9" s="104" t="s">
        <v>326</v>
      </c>
      <c r="F9" s="125" t="s">
        <v>343</v>
      </c>
      <c r="G9" s="125" t="s">
        <v>349</v>
      </c>
      <c r="H9" s="126" t="s">
        <v>350</v>
      </c>
      <c r="I9" s="126" t="s">
        <v>351</v>
      </c>
      <c r="J9" s="54" t="s">
        <v>342</v>
      </c>
      <c r="K9" s="40">
        <v>1</v>
      </c>
      <c r="L9" s="40" t="s">
        <v>348</v>
      </c>
      <c r="M9" s="54" t="s">
        <v>332</v>
      </c>
      <c r="N9" s="54" t="s">
        <v>333</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324</v>
      </c>
      <c r="C10" s="320"/>
      <c r="D10" s="123">
        <v>44677</v>
      </c>
      <c r="E10" s="104" t="s">
        <v>326</v>
      </c>
      <c r="F10" s="125" t="s">
        <v>343</v>
      </c>
      <c r="G10" s="125" t="s">
        <v>352</v>
      </c>
      <c r="H10" s="126" t="s">
        <v>353</v>
      </c>
      <c r="I10" s="126" t="s">
        <v>354</v>
      </c>
      <c r="J10" s="126" t="s">
        <v>355</v>
      </c>
      <c r="K10" s="54">
        <v>3</v>
      </c>
      <c r="L10" s="126" t="s">
        <v>82</v>
      </c>
      <c r="M10" s="126" t="s">
        <v>332</v>
      </c>
      <c r="N10" s="126" t="s">
        <v>333</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324</v>
      </c>
      <c r="C11" s="320"/>
      <c r="D11" s="123">
        <v>44677</v>
      </c>
      <c r="E11" s="104" t="s">
        <v>326</v>
      </c>
      <c r="F11" s="322" t="s">
        <v>343</v>
      </c>
      <c r="G11" s="323" t="s">
        <v>356</v>
      </c>
      <c r="H11" s="54" t="s">
        <v>357</v>
      </c>
      <c r="I11" s="54" t="s">
        <v>358</v>
      </c>
      <c r="J11" s="54" t="s">
        <v>359</v>
      </c>
      <c r="K11" s="40">
        <v>2</v>
      </c>
      <c r="L11" s="40" t="s">
        <v>348</v>
      </c>
      <c r="M11" s="54" t="s">
        <v>332</v>
      </c>
      <c r="N11" s="54" t="s">
        <v>333</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324</v>
      </c>
      <c r="C12" s="320"/>
      <c r="D12" s="123">
        <v>44677</v>
      </c>
      <c r="E12" s="104" t="s">
        <v>326</v>
      </c>
      <c r="F12" s="322"/>
      <c r="G12" s="323"/>
      <c r="H12" s="126" t="s">
        <v>360</v>
      </c>
      <c r="I12" s="54" t="s">
        <v>361</v>
      </c>
      <c r="J12" s="54" t="s">
        <v>342</v>
      </c>
      <c r="K12" s="40">
        <v>1</v>
      </c>
      <c r="L12" s="40" t="s">
        <v>348</v>
      </c>
      <c r="M12" s="54" t="s">
        <v>332</v>
      </c>
      <c r="N12" s="54" t="s">
        <v>333</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324</v>
      </c>
      <c r="C13" s="320"/>
      <c r="D13" s="123">
        <v>44677</v>
      </c>
      <c r="E13" s="104" t="s">
        <v>326</v>
      </c>
      <c r="F13" s="324" t="s">
        <v>362</v>
      </c>
      <c r="G13" s="323" t="s">
        <v>363</v>
      </c>
      <c r="H13" s="54" t="s">
        <v>364</v>
      </c>
      <c r="I13" s="54" t="s">
        <v>365</v>
      </c>
      <c r="J13" s="54" t="s">
        <v>366</v>
      </c>
      <c r="K13" s="40">
        <v>2</v>
      </c>
      <c r="L13" s="40" t="s">
        <v>348</v>
      </c>
      <c r="M13" s="54" t="s">
        <v>332</v>
      </c>
      <c r="N13" s="54" t="s">
        <v>333</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324</v>
      </c>
      <c r="C14" s="320"/>
      <c r="D14" s="123">
        <v>44677</v>
      </c>
      <c r="E14" s="104" t="s">
        <v>326</v>
      </c>
      <c r="F14" s="324"/>
      <c r="G14" s="323"/>
      <c r="H14" s="54" t="s">
        <v>367</v>
      </c>
      <c r="I14" s="54" t="s">
        <v>368</v>
      </c>
      <c r="J14" s="54" t="s">
        <v>369</v>
      </c>
      <c r="K14" s="40">
        <v>1</v>
      </c>
      <c r="L14" s="40" t="s">
        <v>348</v>
      </c>
      <c r="M14" s="54" t="s">
        <v>332</v>
      </c>
      <c r="N14" s="54" t="s">
        <v>333</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324</v>
      </c>
      <c r="C15" s="320"/>
      <c r="D15" s="123">
        <v>44677</v>
      </c>
      <c r="E15" s="104" t="s">
        <v>326</v>
      </c>
      <c r="F15" s="323" t="s">
        <v>370</v>
      </c>
      <c r="G15" s="323" t="s">
        <v>371</v>
      </c>
      <c r="H15" s="54" t="s">
        <v>372</v>
      </c>
      <c r="I15" s="54" t="s">
        <v>373</v>
      </c>
      <c r="J15" s="54" t="s">
        <v>374</v>
      </c>
      <c r="K15" s="40">
        <v>3</v>
      </c>
      <c r="L15" s="40" t="s">
        <v>348</v>
      </c>
      <c r="M15" s="54" t="s">
        <v>332</v>
      </c>
      <c r="N15" s="54" t="s">
        <v>333</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324</v>
      </c>
      <c r="C16" s="321"/>
      <c r="D16" s="123">
        <v>44677</v>
      </c>
      <c r="E16" s="104" t="s">
        <v>326</v>
      </c>
      <c r="F16" s="323"/>
      <c r="G16" s="323"/>
      <c r="H16" s="54" t="s">
        <v>375</v>
      </c>
      <c r="I16" s="54" t="s">
        <v>376</v>
      </c>
      <c r="J16" s="54" t="s">
        <v>377</v>
      </c>
      <c r="K16" s="40">
        <v>1</v>
      </c>
      <c r="L16" s="40" t="s">
        <v>348</v>
      </c>
      <c r="M16" s="54" t="s">
        <v>332</v>
      </c>
      <c r="N16" s="54" t="s">
        <v>333</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4000000}">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8" priority="15" stopIfTrue="1" operator="containsText" text="EN TERMINO">
      <formula>NOT(ISERROR(SEARCH("EN TERMINO",Y5)))</formula>
    </cfRule>
    <cfRule type="containsText" priority="16" operator="containsText" text="AMARILLO">
      <formula>NOT(ISERROR(SEARCH("AMARILLO",Y5)))</formula>
    </cfRule>
    <cfRule type="containsText" dxfId="107" priority="17" stopIfTrue="1" operator="containsText" text="ALERTA">
      <formula>NOT(ISERROR(SEARCH("ALERTA",Y5)))</formula>
    </cfRule>
    <cfRule type="containsText" dxfId="106" priority="18" stopIfTrue="1" operator="containsText" text="OK">
      <formula>NOT(ISERROR(SEARCH("OK",Y5)))</formula>
    </cfRule>
  </conditionalFormatting>
  <conditionalFormatting sqref="AB5:AB6">
    <cfRule type="containsText" dxfId="105" priority="19" stopIfTrue="1" operator="containsText" text="CUMPLIDA">
      <formula>NOT(ISERROR(SEARCH("CUMPLIDA",AB5)))</formula>
    </cfRule>
    <cfRule type="containsText" dxfId="104" priority="20" stopIfTrue="1" operator="containsText" text="PENDIENTE">
      <formula>NOT(ISERROR(SEARCH("PENDIENTE",AB5)))</formula>
    </cfRule>
    <cfRule type="containsText" dxfId="103" priority="21" stopIfTrue="1" operator="containsText" text="INCUMPLIDA">
      <formula>NOT(ISERROR(SEARCH("INCUMPLIDA",AB5)))</formula>
    </cfRule>
  </conditionalFormatting>
  <conditionalFormatting sqref="AH5:AH6 AQ5:AQ6 BA5:BA6">
    <cfRule type="containsText" dxfId="102" priority="6" stopIfTrue="1" operator="containsText" text="EN TERMINO">
      <formula>NOT(ISERROR(SEARCH("EN TERMINO",AH5)))</formula>
    </cfRule>
    <cfRule type="containsText" priority="7" operator="containsText" text="AMARILLO">
      <formula>NOT(ISERROR(SEARCH("AMARILLO",AH5)))</formula>
    </cfRule>
    <cfRule type="containsText" dxfId="101" priority="8" stopIfTrue="1" operator="containsText" text="ALERTA">
      <formula>NOT(ISERROR(SEARCH("ALERTA",AH5)))</formula>
    </cfRule>
    <cfRule type="containsText" dxfId="100" priority="9" stopIfTrue="1" operator="containsText" text="OK">
      <formula>NOT(ISERROR(SEARCH("OK",AH5)))</formula>
    </cfRule>
  </conditionalFormatting>
  <conditionalFormatting sqref="AK5:AK6 AT5:AT6 BD5:BD6">
    <cfRule type="containsText" dxfId="99" priority="10" stopIfTrue="1" operator="containsText" text="CUMPLIDA">
      <formula>NOT(ISERROR(SEARCH("CUMPLIDA",AK5)))</formula>
    </cfRule>
    <cfRule type="containsText" dxfId="98" priority="11" stopIfTrue="1" operator="containsText" text="PENDIENTE">
      <formula>NOT(ISERROR(SEARCH("PENDIENTE",AK5)))</formula>
    </cfRule>
    <cfRule type="containsText" dxfId="97" priority="12" stopIfTrue="1" operator="containsText" text="INCUMPLIDA">
      <formula>NOT(ISERROR(SEARCH("INCUMPLIDA",AK5)))</formula>
    </cfRule>
  </conditionalFormatting>
  <conditionalFormatting sqref="AK5:AK6">
    <cfRule type="containsText" dxfId="96"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5" priority="3" operator="containsText" text="cerrada">
      <formula>NOT(ISERROR(SEARCH("cerrada",BF5)))</formula>
    </cfRule>
    <cfRule type="containsText" dxfId="94" priority="4" operator="containsText" text="cerrado">
      <formula>NOT(ISERROR(SEARCH("cerrado",BF5)))</formula>
    </cfRule>
    <cfRule type="containsText" dxfId="93" priority="5" operator="containsText" text="Abierto">
      <formula>NOT(ISERROR(SEARCH("Abierto",BF5)))</formula>
    </cfRule>
  </conditionalFormatting>
  <dataValidations count="1">
    <dataValidation type="list" allowBlank="1" showInputMessage="1" showErrorMessage="1" sqref="L5:L9 L11:L16" xr:uid="{00000000-0002-0000-0400-000000000000}">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09"/>
      <c r="B1" s="309"/>
      <c r="C1" s="309"/>
      <c r="D1" s="309"/>
      <c r="E1" s="309"/>
      <c r="F1" s="309"/>
      <c r="G1" s="309"/>
      <c r="H1" s="309"/>
      <c r="I1" s="308" t="s">
        <v>266</v>
      </c>
      <c r="J1" s="308"/>
      <c r="K1" s="308"/>
      <c r="L1" s="308"/>
      <c r="M1" s="308"/>
      <c r="N1" s="308"/>
      <c r="O1" s="308"/>
      <c r="P1" s="308"/>
      <c r="Q1" s="308"/>
      <c r="R1" s="308"/>
      <c r="S1" s="308"/>
      <c r="T1" s="46"/>
      <c r="U1" s="310" t="s">
        <v>267</v>
      </c>
      <c r="V1" s="310"/>
      <c r="W1" s="310"/>
      <c r="X1" s="310"/>
      <c r="Y1" s="310"/>
      <c r="Z1" s="310"/>
      <c r="AA1" s="310"/>
      <c r="AB1" s="310"/>
      <c r="AC1" s="310"/>
      <c r="AD1" s="311" t="s">
        <v>268</v>
      </c>
      <c r="AE1" s="311"/>
      <c r="AF1" s="311"/>
      <c r="AG1" s="311"/>
      <c r="AH1" s="311"/>
      <c r="AI1" s="311"/>
      <c r="AJ1" s="311"/>
      <c r="AK1" s="311"/>
      <c r="AL1" s="51"/>
      <c r="AM1" s="312" t="s">
        <v>269</v>
      </c>
      <c r="AN1" s="312"/>
      <c r="AO1" s="312"/>
      <c r="AP1" s="312"/>
      <c r="AQ1" s="312"/>
      <c r="AR1" s="312"/>
      <c r="AS1" s="312"/>
      <c r="AT1" s="312"/>
      <c r="AU1" s="52"/>
      <c r="AV1" s="304" t="s">
        <v>270</v>
      </c>
      <c r="AW1" s="304"/>
      <c r="AX1" s="304"/>
      <c r="AY1" s="304"/>
      <c r="AZ1" s="304"/>
      <c r="BA1" s="304"/>
      <c r="BB1" s="304"/>
      <c r="BC1" s="304"/>
      <c r="BD1" s="53"/>
      <c r="BE1" s="306" t="s">
        <v>61</v>
      </c>
      <c r="BF1" s="306"/>
      <c r="BG1" s="306"/>
      <c r="BH1" s="306"/>
      <c r="BI1" s="306"/>
    </row>
    <row r="2" spans="1:61" ht="39.950000000000003" customHeight="1" x14ac:dyDescent="0.25">
      <c r="A2" s="307" t="s">
        <v>271</v>
      </c>
      <c r="B2" s="307" t="s">
        <v>9</v>
      </c>
      <c r="C2" s="307" t="s">
        <v>11</v>
      </c>
      <c r="D2" s="307" t="s">
        <v>272</v>
      </c>
      <c r="E2" s="307" t="s">
        <v>273</v>
      </c>
      <c r="F2" s="307" t="s">
        <v>13</v>
      </c>
      <c r="G2" s="307" t="s">
        <v>15</v>
      </c>
      <c r="H2" s="307" t="s">
        <v>17</v>
      </c>
      <c r="I2" s="305" t="s">
        <v>62</v>
      </c>
      <c r="J2" s="308" t="s">
        <v>274</v>
      </c>
      <c r="K2" s="308"/>
      <c r="L2" s="308"/>
      <c r="M2" s="305" t="s">
        <v>63</v>
      </c>
      <c r="N2" s="305" t="s">
        <v>275</v>
      </c>
      <c r="O2" s="305" t="s">
        <v>276</v>
      </c>
      <c r="P2" s="305" t="s">
        <v>32</v>
      </c>
      <c r="Q2" s="305" t="s">
        <v>277</v>
      </c>
      <c r="R2" s="305" t="s">
        <v>278</v>
      </c>
      <c r="S2" s="305" t="s">
        <v>279</v>
      </c>
      <c r="T2" s="44"/>
      <c r="U2" s="314" t="s">
        <v>280</v>
      </c>
      <c r="V2" s="314" t="s">
        <v>281</v>
      </c>
      <c r="W2" s="314" t="s">
        <v>69</v>
      </c>
      <c r="X2" s="314" t="s">
        <v>70</v>
      </c>
      <c r="Y2" s="314" t="s">
        <v>282</v>
      </c>
      <c r="Z2" s="314" t="s">
        <v>72</v>
      </c>
      <c r="AA2" s="314" t="s">
        <v>283</v>
      </c>
      <c r="AB2" s="314" t="s">
        <v>74</v>
      </c>
      <c r="AC2" s="45"/>
      <c r="AD2" s="313" t="s">
        <v>284</v>
      </c>
      <c r="AE2" s="313" t="s">
        <v>378</v>
      </c>
      <c r="AF2" s="313" t="s">
        <v>286</v>
      </c>
      <c r="AG2" s="313" t="s">
        <v>287</v>
      </c>
      <c r="AH2" s="313" t="s">
        <v>288</v>
      </c>
      <c r="AI2" s="313" t="s">
        <v>289</v>
      </c>
      <c r="AJ2" s="313" t="s">
        <v>290</v>
      </c>
      <c r="AK2" s="313" t="s">
        <v>291</v>
      </c>
      <c r="AL2" s="43"/>
      <c r="AM2" s="315" t="s">
        <v>292</v>
      </c>
      <c r="AN2" s="315" t="s">
        <v>293</v>
      </c>
      <c r="AO2" s="315" t="s">
        <v>294</v>
      </c>
      <c r="AP2" s="315" t="s">
        <v>295</v>
      </c>
      <c r="AQ2" s="315" t="s">
        <v>296</v>
      </c>
      <c r="AR2" s="315" t="s">
        <v>297</v>
      </c>
      <c r="AS2" s="315" t="s">
        <v>298</v>
      </c>
      <c r="AT2" s="315" t="s">
        <v>299</v>
      </c>
      <c r="AU2" s="48"/>
      <c r="AV2" s="317" t="s">
        <v>292</v>
      </c>
      <c r="AW2" s="47"/>
      <c r="AX2" s="317" t="s">
        <v>293</v>
      </c>
      <c r="AY2" s="317" t="s">
        <v>294</v>
      </c>
      <c r="AZ2" s="317" t="s">
        <v>295</v>
      </c>
      <c r="BA2" s="317" t="s">
        <v>300</v>
      </c>
      <c r="BB2" s="317" t="s">
        <v>297</v>
      </c>
      <c r="BC2" s="317" t="s">
        <v>298</v>
      </c>
      <c r="BD2" s="317" t="s">
        <v>301</v>
      </c>
      <c r="BE2" s="316" t="s">
        <v>52</v>
      </c>
      <c r="BF2" s="316" t="s">
        <v>302</v>
      </c>
      <c r="BG2" s="316" t="s">
        <v>303</v>
      </c>
      <c r="BH2" s="316" t="s">
        <v>304</v>
      </c>
      <c r="BI2" s="318" t="s">
        <v>305</v>
      </c>
    </row>
    <row r="3" spans="1:61" ht="39.950000000000003" customHeight="1" x14ac:dyDescent="0.25">
      <c r="A3" s="307"/>
      <c r="B3" s="307"/>
      <c r="C3" s="307"/>
      <c r="D3" s="307"/>
      <c r="E3" s="307"/>
      <c r="F3" s="307"/>
      <c r="G3" s="307"/>
      <c r="H3" s="307"/>
      <c r="I3" s="305"/>
      <c r="J3" s="34" t="s">
        <v>306</v>
      </c>
      <c r="K3" s="44" t="s">
        <v>24</v>
      </c>
      <c r="L3" s="44" t="s">
        <v>26</v>
      </c>
      <c r="M3" s="305"/>
      <c r="N3" s="305"/>
      <c r="O3" s="305"/>
      <c r="P3" s="305"/>
      <c r="Q3" s="305"/>
      <c r="R3" s="305"/>
      <c r="S3" s="305"/>
      <c r="T3" s="44" t="s">
        <v>307</v>
      </c>
      <c r="U3" s="314"/>
      <c r="V3" s="314"/>
      <c r="W3" s="314"/>
      <c r="X3" s="314"/>
      <c r="Y3" s="314"/>
      <c r="Z3" s="314"/>
      <c r="AA3" s="314"/>
      <c r="AB3" s="314"/>
      <c r="AC3" s="45" t="s">
        <v>52</v>
      </c>
      <c r="AD3" s="313"/>
      <c r="AE3" s="313"/>
      <c r="AF3" s="313"/>
      <c r="AG3" s="313"/>
      <c r="AH3" s="313"/>
      <c r="AI3" s="313"/>
      <c r="AJ3" s="313"/>
      <c r="AK3" s="313"/>
      <c r="AL3" s="43" t="s">
        <v>52</v>
      </c>
      <c r="AM3" s="315"/>
      <c r="AN3" s="315"/>
      <c r="AO3" s="315"/>
      <c r="AP3" s="315"/>
      <c r="AQ3" s="315"/>
      <c r="AR3" s="315"/>
      <c r="AS3" s="315"/>
      <c r="AT3" s="315"/>
      <c r="AU3" s="48" t="s">
        <v>52</v>
      </c>
      <c r="AV3" s="317"/>
      <c r="AW3" s="47" t="s">
        <v>308</v>
      </c>
      <c r="AX3" s="317"/>
      <c r="AY3" s="317"/>
      <c r="AZ3" s="317"/>
      <c r="BA3" s="317"/>
      <c r="BB3" s="317"/>
      <c r="BC3" s="317"/>
      <c r="BD3" s="317"/>
      <c r="BE3" s="316"/>
      <c r="BF3" s="316"/>
      <c r="BG3" s="316"/>
      <c r="BH3" s="316"/>
      <c r="BI3" s="318"/>
    </row>
    <row r="4" spans="1:61" ht="39.950000000000003" customHeight="1" x14ac:dyDescent="0.25">
      <c r="A4" s="1" t="s">
        <v>309</v>
      </c>
      <c r="B4" s="1" t="s">
        <v>310</v>
      </c>
      <c r="C4" s="1" t="s">
        <v>311</v>
      </c>
      <c r="D4" s="1" t="s">
        <v>309</v>
      </c>
      <c r="E4" s="1" t="s">
        <v>312</v>
      </c>
      <c r="F4" s="1" t="s">
        <v>310</v>
      </c>
      <c r="G4" s="1"/>
      <c r="H4" s="1" t="s">
        <v>313</v>
      </c>
      <c r="I4" s="2" t="s">
        <v>314</v>
      </c>
      <c r="J4" s="35" t="s">
        <v>315</v>
      </c>
      <c r="K4" s="2"/>
      <c r="L4" s="2" t="s">
        <v>316</v>
      </c>
      <c r="M4" s="2" t="s">
        <v>310</v>
      </c>
      <c r="N4" s="2" t="s">
        <v>310</v>
      </c>
      <c r="O4" s="2" t="s">
        <v>317</v>
      </c>
      <c r="P4" s="2" t="s">
        <v>310</v>
      </c>
      <c r="Q4" s="2" t="s">
        <v>318</v>
      </c>
      <c r="R4" s="2" t="s">
        <v>309</v>
      </c>
      <c r="S4" s="2" t="s">
        <v>309</v>
      </c>
      <c r="T4" s="2" t="s">
        <v>309</v>
      </c>
      <c r="U4" s="26" t="s">
        <v>309</v>
      </c>
      <c r="V4" s="26" t="s">
        <v>319</v>
      </c>
      <c r="W4" s="26" t="s">
        <v>320</v>
      </c>
      <c r="X4" s="26" t="s">
        <v>321</v>
      </c>
      <c r="Y4" s="26" t="s">
        <v>321</v>
      </c>
      <c r="Z4" s="26" t="s">
        <v>317</v>
      </c>
      <c r="AA4" s="26" t="s">
        <v>322</v>
      </c>
      <c r="AB4" s="26" t="s">
        <v>310</v>
      </c>
      <c r="AC4" s="26" t="s">
        <v>323</v>
      </c>
      <c r="AD4" s="27" t="s">
        <v>309</v>
      </c>
      <c r="AE4" s="27"/>
      <c r="AF4" s="27" t="s">
        <v>379</v>
      </c>
      <c r="AG4" s="27" t="s">
        <v>321</v>
      </c>
      <c r="AH4" s="27" t="s">
        <v>321</v>
      </c>
      <c r="AI4" s="27" t="s">
        <v>317</v>
      </c>
      <c r="AJ4" s="27" t="s">
        <v>322</v>
      </c>
      <c r="AK4" s="27" t="s">
        <v>310</v>
      </c>
      <c r="AL4" s="27"/>
      <c r="AM4" s="28" t="s">
        <v>309</v>
      </c>
      <c r="AN4" s="28" t="s">
        <v>319</v>
      </c>
      <c r="AO4" s="28" t="s">
        <v>320</v>
      </c>
      <c r="AP4" s="28" t="s">
        <v>321</v>
      </c>
      <c r="AQ4" s="28" t="s">
        <v>321</v>
      </c>
      <c r="AR4" s="28" t="s">
        <v>317</v>
      </c>
      <c r="AS4" s="28" t="s">
        <v>322</v>
      </c>
      <c r="AT4" s="28" t="s">
        <v>310</v>
      </c>
      <c r="AU4" s="28"/>
      <c r="AV4" s="29" t="s">
        <v>309</v>
      </c>
      <c r="AW4" s="29"/>
      <c r="AX4" s="29" t="s">
        <v>319</v>
      </c>
      <c r="AY4" s="29" t="s">
        <v>320</v>
      </c>
      <c r="AZ4" s="29" t="s">
        <v>321</v>
      </c>
      <c r="BA4" s="29" t="s">
        <v>321</v>
      </c>
      <c r="BB4" s="29" t="s">
        <v>317</v>
      </c>
      <c r="BC4" s="29" t="s">
        <v>322</v>
      </c>
      <c r="BD4" s="29"/>
      <c r="BE4" s="50" t="s">
        <v>323</v>
      </c>
      <c r="BF4" s="50"/>
      <c r="BG4" s="50" t="s">
        <v>323</v>
      </c>
      <c r="BH4" s="50" t="s">
        <v>310</v>
      </c>
      <c r="BI4" s="318"/>
    </row>
    <row r="5" spans="1:61" ht="159.75" customHeight="1" x14ac:dyDescent="0.25">
      <c r="A5" s="58"/>
      <c r="B5" s="49" t="s">
        <v>324</v>
      </c>
      <c r="C5" s="335" t="s">
        <v>380</v>
      </c>
      <c r="D5" s="336">
        <v>44670</v>
      </c>
      <c r="E5" s="337" t="s">
        <v>381</v>
      </c>
      <c r="F5" s="102" t="s">
        <v>382</v>
      </c>
      <c r="G5" s="339">
        <v>142</v>
      </c>
      <c r="H5" s="326" t="s">
        <v>383</v>
      </c>
      <c r="I5" s="338" t="s">
        <v>384</v>
      </c>
      <c r="J5" s="130" t="s">
        <v>385</v>
      </c>
      <c r="K5" s="130" t="s">
        <v>386</v>
      </c>
      <c r="L5" s="112">
        <v>1</v>
      </c>
      <c r="M5" s="112" t="s">
        <v>82</v>
      </c>
      <c r="N5" s="112" t="s">
        <v>387</v>
      </c>
      <c r="O5" s="130" t="s">
        <v>388</v>
      </c>
      <c r="P5" s="31">
        <v>1</v>
      </c>
      <c r="Q5" s="5"/>
      <c r="R5" s="131">
        <v>44685</v>
      </c>
      <c r="S5" s="139">
        <v>44685</v>
      </c>
      <c r="T5" s="107"/>
      <c r="U5" s="108"/>
      <c r="V5" s="109"/>
      <c r="W5" s="40"/>
      <c r="X5" s="100"/>
      <c r="Y5" s="110"/>
      <c r="Z5" s="40"/>
      <c r="AA5" s="111"/>
      <c r="AB5" s="42"/>
      <c r="AC5" s="112"/>
      <c r="AD5" s="113">
        <v>44742</v>
      </c>
      <c r="AE5" s="114" t="s">
        <v>389</v>
      </c>
      <c r="AF5" s="40">
        <v>1</v>
      </c>
      <c r="AG5" s="100">
        <f>IF(AF5="","",IF(OR($L5=0,$L5="",AD5=""),"",AF5/$L5))</f>
        <v>1</v>
      </c>
      <c r="AH5" s="117">
        <f>(IF(OR($P5="",AG5=""),"",IF(OR($P5=0,AG5=0),0,IF((AG5*100%)/$P5&gt;100%,100%,(AG5*100%)/$P5))))</f>
        <v>1</v>
      </c>
      <c r="AI5" s="101" t="str">
        <f t="shared" ref="AI5" si="0">IF(AF5="","",IF(AH5&lt;100%, IF(AH5&lt;50%, "ALERTA","EN TERMINO"), IF(AH5=100%, "OK", "EN TERMINO")))</f>
        <v>OK</v>
      </c>
      <c r="AJ5" s="32" t="s">
        <v>390</v>
      </c>
      <c r="AK5" s="54" t="s">
        <v>391</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324</v>
      </c>
      <c r="C6" s="335"/>
      <c r="D6" s="336"/>
      <c r="E6" s="337"/>
      <c r="F6" s="102" t="s">
        <v>382</v>
      </c>
      <c r="G6" s="340"/>
      <c r="H6" s="326"/>
      <c r="I6" s="338"/>
      <c r="J6" s="130" t="s">
        <v>392</v>
      </c>
      <c r="K6" s="130" t="s">
        <v>393</v>
      </c>
      <c r="L6" s="112">
        <v>1</v>
      </c>
      <c r="M6" s="112" t="s">
        <v>82</v>
      </c>
      <c r="N6" s="112" t="s">
        <v>387</v>
      </c>
      <c r="O6" s="130" t="s">
        <v>388</v>
      </c>
      <c r="P6" s="31">
        <v>1</v>
      </c>
      <c r="Q6" s="5"/>
      <c r="R6" s="131">
        <v>44687</v>
      </c>
      <c r="S6" s="140">
        <v>44742</v>
      </c>
      <c r="T6" s="107"/>
      <c r="U6" s="41"/>
      <c r="V6" s="116"/>
      <c r="W6" s="37"/>
      <c r="X6" s="100"/>
      <c r="Y6" s="110"/>
      <c r="Z6" s="40"/>
      <c r="AA6" s="102"/>
      <c r="AB6" s="42"/>
      <c r="AC6" s="112"/>
      <c r="AD6" s="113">
        <v>44742</v>
      </c>
      <c r="AE6" s="111" t="s">
        <v>394</v>
      </c>
      <c r="AF6" s="40">
        <v>1</v>
      </c>
      <c r="AG6" s="100">
        <f>IF(AF6="","",IF(OR($L6=0,$L6="",AD6=""),"",AF6/$L6))</f>
        <v>1</v>
      </c>
      <c r="AH6" s="117">
        <f>(IF(OR($P6="",AG6=""),"",IF(OR($P6=0,AG6=0),0,IF((AG6*100%)/$P6&gt;100%,100%,(AG6*100%)/$P6))))</f>
        <v>1</v>
      </c>
      <c r="AI6" s="101" t="str">
        <f t="shared" ref="AI6" si="3">IF(AF6="","",IF(AH6&lt;100%, IF(AH6&lt;50%, "ALERTA","EN TERMINO"), IF(AH6=100%, "OK", "EN TERMINO")))</f>
        <v>OK</v>
      </c>
      <c r="AJ6" s="33" t="s">
        <v>395</v>
      </c>
      <c r="AK6" s="54" t="s">
        <v>391</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25"/>
      <c r="D9" s="59"/>
      <c r="F9" s="55"/>
      <c r="G9" s="55"/>
      <c r="H9" s="69"/>
      <c r="I9" s="69"/>
      <c r="J9" s="70"/>
      <c r="K9" s="71"/>
      <c r="M9" s="12"/>
      <c r="N9" s="12"/>
      <c r="O9" s="12"/>
      <c r="P9" s="65"/>
      <c r="R9" s="72"/>
      <c r="S9" s="73"/>
      <c r="T9" s="67"/>
    </row>
    <row r="10" spans="1:61" ht="39.950000000000003" customHeight="1" x14ac:dyDescent="0.25">
      <c r="A10" s="59"/>
      <c r="B10" s="12"/>
      <c r="C10" s="325"/>
      <c r="D10" s="59"/>
      <c r="E10" s="332"/>
      <c r="F10" s="55"/>
      <c r="G10" s="55"/>
      <c r="H10" s="334"/>
      <c r="I10" s="334"/>
      <c r="J10" s="70"/>
      <c r="K10" s="71"/>
      <c r="M10" s="12"/>
      <c r="N10" s="12"/>
      <c r="O10" s="12"/>
      <c r="P10" s="65"/>
      <c r="R10" s="72"/>
      <c r="S10" s="73"/>
      <c r="T10" s="67"/>
    </row>
    <row r="11" spans="1:61" ht="39.950000000000003" customHeight="1" x14ac:dyDescent="0.25">
      <c r="A11" s="59"/>
      <c r="B11" s="12"/>
      <c r="C11" s="325"/>
      <c r="D11" s="59"/>
      <c r="E11" s="332"/>
      <c r="F11" s="55"/>
      <c r="G11" s="55"/>
      <c r="H11" s="334"/>
      <c r="I11" s="334"/>
      <c r="J11" s="70"/>
      <c r="K11" s="71"/>
      <c r="M11" s="12"/>
      <c r="N11" s="12"/>
      <c r="O11" s="12"/>
      <c r="P11" s="65"/>
      <c r="R11" s="72"/>
      <c r="S11" s="73"/>
      <c r="T11" s="67"/>
    </row>
    <row r="12" spans="1:61" ht="39.950000000000003" customHeight="1" x14ac:dyDescent="0.25">
      <c r="A12" s="59"/>
      <c r="B12" s="12"/>
      <c r="C12" s="325"/>
      <c r="D12" s="59"/>
      <c r="E12" s="332"/>
      <c r="F12" s="55"/>
      <c r="G12" s="55"/>
      <c r="H12" s="334"/>
      <c r="I12" s="334"/>
      <c r="J12" s="70"/>
      <c r="K12" s="71"/>
      <c r="M12" s="12"/>
      <c r="N12" s="12"/>
      <c r="O12" s="12"/>
      <c r="P12" s="65"/>
      <c r="R12" s="72"/>
      <c r="S12" s="73"/>
      <c r="T12" s="67"/>
    </row>
    <row r="13" spans="1:61" ht="39.950000000000003" customHeight="1" x14ac:dyDescent="0.25">
      <c r="A13" s="59"/>
      <c r="B13" s="12"/>
      <c r="C13" s="325"/>
      <c r="D13" s="59"/>
      <c r="E13" s="332"/>
      <c r="F13" s="55"/>
      <c r="G13" s="55"/>
      <c r="H13" s="334"/>
      <c r="I13" s="334"/>
      <c r="J13" s="70"/>
      <c r="K13" s="71"/>
      <c r="M13" s="12"/>
      <c r="N13" s="12"/>
      <c r="O13" s="12"/>
      <c r="P13" s="65"/>
      <c r="R13" s="72"/>
      <c r="S13" s="73"/>
      <c r="T13" s="67"/>
    </row>
    <row r="14" spans="1:61" ht="39.950000000000003" customHeight="1" x14ac:dyDescent="0.25">
      <c r="A14" s="59"/>
      <c r="B14" s="12"/>
      <c r="C14" s="325"/>
      <c r="D14" s="59"/>
      <c r="E14" s="332"/>
      <c r="F14" s="55"/>
      <c r="G14" s="55"/>
      <c r="H14" s="334"/>
      <c r="I14" s="334"/>
      <c r="J14" s="70"/>
      <c r="K14" s="71"/>
      <c r="M14" s="12"/>
      <c r="N14" s="12"/>
      <c r="O14" s="12"/>
      <c r="P14" s="65"/>
      <c r="R14" s="72"/>
      <c r="S14" s="73"/>
      <c r="T14" s="67"/>
    </row>
    <row r="15" spans="1:61" ht="39.950000000000003" customHeight="1" x14ac:dyDescent="0.25">
      <c r="A15" s="59"/>
      <c r="B15" s="12"/>
      <c r="C15" s="325"/>
      <c r="D15" s="59"/>
      <c r="E15" s="332"/>
      <c r="F15" s="55"/>
      <c r="G15" s="55"/>
      <c r="H15" s="334"/>
      <c r="I15" s="334"/>
      <c r="J15" s="70"/>
      <c r="K15" s="71"/>
      <c r="M15" s="12"/>
      <c r="N15" s="12"/>
      <c r="O15" s="12"/>
      <c r="P15" s="65"/>
      <c r="R15" s="72"/>
      <c r="S15" s="73"/>
      <c r="T15" s="67"/>
    </row>
    <row r="16" spans="1:61" ht="39.950000000000003" customHeight="1" x14ac:dyDescent="0.25">
      <c r="A16" s="59"/>
      <c r="B16" s="12"/>
      <c r="C16" s="325"/>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25"/>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25"/>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25"/>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25"/>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25"/>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25"/>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25"/>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25"/>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25"/>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25"/>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25"/>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25"/>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25"/>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25"/>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25"/>
      <c r="D31" s="59"/>
      <c r="F31" s="80"/>
      <c r="G31" s="80"/>
      <c r="H31" s="69"/>
      <c r="I31" s="69"/>
      <c r="J31" s="69"/>
      <c r="K31" s="81"/>
      <c r="L31" s="81"/>
      <c r="M31" s="12"/>
      <c r="N31" s="12"/>
      <c r="O31" s="69"/>
      <c r="P31" s="65"/>
      <c r="Q31" s="69"/>
      <c r="R31" s="76"/>
      <c r="S31" s="76"/>
      <c r="T31" s="333"/>
      <c r="U31" s="82"/>
      <c r="W31" s="83"/>
      <c r="X31" s="15"/>
      <c r="Y31" s="20"/>
      <c r="Z31" s="14"/>
      <c r="AA31" s="38"/>
      <c r="AB31" s="11"/>
      <c r="AC31" s="22"/>
      <c r="BG31" s="14"/>
    </row>
    <row r="32" spans="1:59" ht="39.950000000000003" customHeight="1" x14ac:dyDescent="0.25">
      <c r="A32" s="59"/>
      <c r="B32" s="12"/>
      <c r="C32" s="325"/>
      <c r="D32" s="59"/>
      <c r="F32" s="80"/>
      <c r="G32" s="80"/>
      <c r="H32" s="69"/>
      <c r="I32" s="81"/>
      <c r="J32" s="69"/>
      <c r="K32" s="81"/>
      <c r="L32" s="81"/>
      <c r="M32" s="12"/>
      <c r="N32" s="12"/>
      <c r="O32" s="81"/>
      <c r="P32" s="65"/>
      <c r="Q32" s="81"/>
      <c r="R32" s="73"/>
      <c r="S32" s="73"/>
      <c r="T32" s="333"/>
      <c r="U32" s="82"/>
      <c r="W32" s="83"/>
      <c r="X32" s="15"/>
      <c r="Y32" s="20"/>
      <c r="Z32" s="14"/>
      <c r="AA32" s="38"/>
      <c r="AB32" s="11"/>
      <c r="AC32" s="22"/>
      <c r="BG32" s="14"/>
    </row>
    <row r="33" spans="1:61" ht="39.950000000000003" customHeight="1" x14ac:dyDescent="0.25">
      <c r="A33" s="59"/>
      <c r="B33" s="12"/>
      <c r="C33" s="325"/>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25"/>
      <c r="D34" s="59"/>
      <c r="F34" s="80"/>
      <c r="G34" s="80"/>
      <c r="H34" s="69"/>
      <c r="I34" s="334"/>
      <c r="J34" s="334"/>
      <c r="K34" s="334"/>
      <c r="L34" s="334"/>
      <c r="M34" s="12"/>
      <c r="N34" s="12"/>
      <c r="O34" s="81"/>
      <c r="P34" s="65"/>
      <c r="Q34" s="334"/>
      <c r="R34" s="333"/>
      <c r="S34" s="333"/>
      <c r="T34" s="73"/>
      <c r="U34" s="82"/>
      <c r="W34" s="83"/>
      <c r="X34" s="15"/>
      <c r="Y34" s="20"/>
      <c r="Z34" s="14"/>
      <c r="AA34" s="39"/>
      <c r="AB34" s="11"/>
      <c r="AC34" s="22"/>
      <c r="BG34" s="14"/>
    </row>
    <row r="35" spans="1:61" ht="39.950000000000003" customHeight="1" x14ac:dyDescent="0.25">
      <c r="A35" s="59"/>
      <c r="B35" s="12"/>
      <c r="C35" s="325"/>
      <c r="D35" s="59"/>
      <c r="F35" s="80"/>
      <c r="G35" s="80"/>
      <c r="H35" s="69"/>
      <c r="I35" s="334"/>
      <c r="J35" s="334"/>
      <c r="K35" s="334"/>
      <c r="L35" s="334"/>
      <c r="M35" s="12"/>
      <c r="N35" s="12"/>
      <c r="O35" s="81"/>
      <c r="P35" s="65"/>
      <c r="Q35" s="334"/>
      <c r="R35" s="333"/>
      <c r="S35" s="333"/>
      <c r="T35" s="73"/>
      <c r="U35" s="82"/>
      <c r="W35" s="83"/>
      <c r="X35" s="15"/>
      <c r="Y35" s="20"/>
      <c r="Z35" s="14"/>
      <c r="AA35" s="39"/>
      <c r="AB35" s="11"/>
      <c r="AC35" s="22"/>
      <c r="BG35" s="14"/>
    </row>
    <row r="36" spans="1:61" ht="39.950000000000003" customHeight="1" x14ac:dyDescent="0.25">
      <c r="A36" s="59"/>
      <c r="B36" s="12"/>
      <c r="C36" s="325"/>
      <c r="D36" s="59"/>
      <c r="F36" s="80"/>
      <c r="G36" s="80"/>
      <c r="H36" s="69"/>
      <c r="I36" s="334"/>
      <c r="J36" s="334"/>
      <c r="K36" s="334"/>
      <c r="L36" s="334"/>
      <c r="M36" s="12"/>
      <c r="N36" s="12"/>
      <c r="O36" s="81"/>
      <c r="P36" s="65"/>
      <c r="Q36" s="334"/>
      <c r="R36" s="333"/>
      <c r="S36" s="333"/>
      <c r="T36" s="333"/>
      <c r="U36" s="82"/>
      <c r="W36" s="83"/>
      <c r="X36" s="15"/>
      <c r="Y36" s="20"/>
      <c r="Z36" s="14"/>
      <c r="AA36" s="39"/>
      <c r="AB36" s="11"/>
      <c r="AC36" s="22"/>
      <c r="BG36" s="14"/>
    </row>
    <row r="37" spans="1:61" ht="39.950000000000003" customHeight="1" x14ac:dyDescent="0.25">
      <c r="A37" s="59"/>
      <c r="B37" s="12"/>
      <c r="C37" s="325"/>
      <c r="D37" s="59"/>
      <c r="F37" s="80"/>
      <c r="G37" s="80"/>
      <c r="H37" s="69"/>
      <c r="I37" s="334"/>
      <c r="J37" s="334"/>
      <c r="K37" s="334"/>
      <c r="L37" s="334"/>
      <c r="M37" s="12"/>
      <c r="N37" s="12"/>
      <c r="O37" s="81"/>
      <c r="P37" s="65"/>
      <c r="Q37" s="334"/>
      <c r="R37" s="333"/>
      <c r="S37" s="333"/>
      <c r="T37" s="333"/>
      <c r="U37" s="82"/>
      <c r="W37" s="83"/>
      <c r="X37" s="15"/>
      <c r="Y37" s="20"/>
      <c r="Z37" s="14"/>
      <c r="AA37" s="39"/>
      <c r="AB37" s="11"/>
      <c r="AC37" s="22"/>
      <c r="BG37" s="14"/>
    </row>
    <row r="38" spans="1:61" ht="39.950000000000003" customHeight="1" x14ac:dyDescent="0.25">
      <c r="A38" s="59"/>
      <c r="B38" s="12"/>
      <c r="C38" s="325"/>
      <c r="D38" s="59"/>
      <c r="F38" s="80"/>
      <c r="G38" s="80"/>
      <c r="H38" s="69"/>
      <c r="I38" s="334"/>
      <c r="J38" s="334"/>
      <c r="K38" s="334"/>
      <c r="L38" s="81"/>
      <c r="M38" s="12"/>
      <c r="N38" s="12"/>
      <c r="O38" s="81"/>
      <c r="P38" s="65"/>
      <c r="Q38" s="334"/>
      <c r="R38" s="333"/>
      <c r="S38" s="333"/>
      <c r="T38" s="333"/>
      <c r="U38" s="82"/>
      <c r="W38" s="83"/>
      <c r="X38" s="15"/>
      <c r="Y38" s="20"/>
      <c r="Z38" s="14"/>
      <c r="AA38" s="39"/>
      <c r="AB38" s="11"/>
      <c r="AC38" s="22"/>
      <c r="BG38" s="14"/>
    </row>
    <row r="39" spans="1:61" ht="39.950000000000003" customHeight="1" x14ac:dyDescent="0.25">
      <c r="A39" s="59"/>
      <c r="B39" s="12"/>
      <c r="C39" s="325"/>
      <c r="D39" s="59"/>
      <c r="F39" s="80"/>
      <c r="G39" s="80"/>
      <c r="H39" s="69"/>
      <c r="I39" s="334"/>
      <c r="J39" s="334"/>
      <c r="K39" s="334"/>
      <c r="L39" s="81"/>
      <c r="M39" s="12"/>
      <c r="N39" s="12"/>
      <c r="O39" s="81"/>
      <c r="P39" s="65"/>
      <c r="Q39" s="334"/>
      <c r="R39" s="333"/>
      <c r="S39" s="333"/>
      <c r="T39" s="333"/>
      <c r="U39" s="82"/>
      <c r="W39" s="83"/>
      <c r="X39" s="15"/>
      <c r="Y39" s="20"/>
      <c r="Z39" s="14"/>
      <c r="AA39" s="39"/>
      <c r="AB39" s="11"/>
      <c r="AC39" s="22"/>
      <c r="BG39" s="14"/>
    </row>
    <row r="40" spans="1:61" ht="39.950000000000003" customHeight="1" x14ac:dyDescent="0.25">
      <c r="A40" s="59"/>
      <c r="B40" s="12"/>
      <c r="C40" s="325"/>
      <c r="D40" s="59"/>
      <c r="F40" s="80"/>
      <c r="G40" s="80"/>
      <c r="H40" s="69"/>
      <c r="I40" s="334"/>
      <c r="J40" s="334"/>
      <c r="K40" s="334"/>
      <c r="L40" s="81"/>
      <c r="M40" s="12"/>
      <c r="N40" s="12"/>
      <c r="O40" s="81"/>
      <c r="P40" s="65"/>
      <c r="Q40" s="334"/>
      <c r="R40" s="333"/>
      <c r="S40" s="333"/>
      <c r="T40" s="333"/>
      <c r="U40" s="82"/>
      <c r="W40" s="83"/>
      <c r="X40" s="15"/>
      <c r="Y40" s="20"/>
      <c r="Z40" s="14"/>
      <c r="AA40" s="39"/>
      <c r="AB40" s="11"/>
      <c r="AC40" s="22"/>
      <c r="BG40" s="14"/>
    </row>
    <row r="41" spans="1:61" ht="39.950000000000003" customHeight="1" x14ac:dyDescent="0.25">
      <c r="A41" s="59"/>
      <c r="B41" s="12"/>
      <c r="C41" s="325"/>
      <c r="D41" s="59"/>
      <c r="F41" s="80"/>
      <c r="G41" s="80"/>
      <c r="H41" s="69"/>
      <c r="I41" s="334"/>
      <c r="J41" s="334"/>
      <c r="K41" s="334"/>
      <c r="L41" s="81"/>
      <c r="M41" s="12"/>
      <c r="N41" s="12"/>
      <c r="O41" s="81"/>
      <c r="P41" s="65"/>
      <c r="Q41" s="334"/>
      <c r="R41" s="333"/>
      <c r="S41" s="333"/>
      <c r="T41" s="333"/>
      <c r="U41" s="82"/>
      <c r="W41" s="83"/>
      <c r="X41" s="15"/>
      <c r="Y41" s="20"/>
      <c r="Z41" s="14"/>
      <c r="AA41" s="39"/>
      <c r="AB41" s="11"/>
      <c r="AC41" s="22"/>
      <c r="BG41" s="14"/>
    </row>
    <row r="42" spans="1:61" ht="39.950000000000003" customHeight="1" x14ac:dyDescent="0.25">
      <c r="A42" s="59"/>
      <c r="B42" s="12"/>
      <c r="C42" s="325"/>
      <c r="D42" s="59"/>
      <c r="F42" s="80"/>
      <c r="G42" s="80"/>
      <c r="H42" s="69"/>
      <c r="I42" s="334"/>
      <c r="J42" s="334"/>
      <c r="K42" s="334"/>
      <c r="L42" s="81"/>
      <c r="M42" s="12"/>
      <c r="N42" s="12"/>
      <c r="O42" s="81"/>
      <c r="P42" s="65"/>
      <c r="Q42" s="334"/>
      <c r="R42" s="333"/>
      <c r="S42" s="333"/>
      <c r="T42" s="333"/>
      <c r="U42" s="82"/>
      <c r="W42" s="83"/>
      <c r="X42" s="15"/>
      <c r="Y42" s="20"/>
      <c r="Z42" s="14"/>
      <c r="AA42" s="39"/>
      <c r="AB42" s="11"/>
      <c r="AC42" s="22"/>
      <c r="BG42" s="14"/>
    </row>
    <row r="43" spans="1:61" ht="39.950000000000003" customHeight="1" x14ac:dyDescent="0.25">
      <c r="A43" s="59"/>
      <c r="B43" s="12"/>
      <c r="C43" s="325"/>
      <c r="D43" s="59"/>
      <c r="F43" s="80"/>
      <c r="G43" s="80"/>
      <c r="H43" s="69"/>
      <c r="I43" s="334"/>
      <c r="J43" s="334"/>
      <c r="K43" s="334"/>
      <c r="L43" s="81"/>
      <c r="M43" s="12"/>
      <c r="N43" s="12"/>
      <c r="O43" s="81"/>
      <c r="P43" s="65"/>
      <c r="Q43" s="334"/>
      <c r="R43" s="333"/>
      <c r="S43" s="333"/>
      <c r="T43" s="333"/>
      <c r="U43" s="82"/>
      <c r="W43" s="83"/>
      <c r="X43" s="15"/>
      <c r="Y43" s="20"/>
      <c r="Z43" s="14"/>
      <c r="AA43" s="39"/>
      <c r="AB43" s="11"/>
      <c r="AC43" s="22"/>
      <c r="BG43" s="14"/>
    </row>
    <row r="44" spans="1:61" ht="39.950000000000003" customHeight="1" x14ac:dyDescent="0.25">
      <c r="A44" s="59"/>
      <c r="B44" s="12"/>
      <c r="C44" s="325"/>
      <c r="D44" s="59"/>
      <c r="F44" s="80"/>
      <c r="G44" s="80"/>
      <c r="H44" s="69"/>
      <c r="I44" s="334"/>
      <c r="J44" s="334"/>
      <c r="K44" s="334"/>
      <c r="L44" s="81"/>
      <c r="M44" s="12"/>
      <c r="N44" s="12"/>
      <c r="O44" s="81"/>
      <c r="P44" s="65"/>
      <c r="Q44" s="334"/>
      <c r="R44" s="333"/>
      <c r="S44" s="333"/>
      <c r="T44" s="333"/>
      <c r="U44" s="82"/>
      <c r="W44" s="83"/>
      <c r="X44" s="15"/>
      <c r="Y44" s="20"/>
      <c r="Z44" s="14"/>
      <c r="AA44" s="39"/>
      <c r="AB44" s="11"/>
      <c r="AC44" s="22"/>
      <c r="BG44" s="14"/>
    </row>
    <row r="45" spans="1:61" ht="39.950000000000003" customHeight="1" x14ac:dyDescent="0.25">
      <c r="A45" s="59"/>
      <c r="B45" s="12"/>
      <c r="C45" s="325"/>
      <c r="D45" s="59"/>
      <c r="F45" s="80"/>
      <c r="G45" s="80"/>
      <c r="H45" s="69"/>
      <c r="I45" s="334"/>
      <c r="J45" s="334"/>
      <c r="K45" s="334"/>
      <c r="L45" s="81"/>
      <c r="M45" s="12"/>
      <c r="N45" s="12"/>
      <c r="O45" s="81"/>
      <c r="P45" s="65"/>
      <c r="Q45" s="334"/>
      <c r="R45" s="333"/>
      <c r="S45" s="333"/>
      <c r="T45" s="333"/>
      <c r="U45" s="82"/>
      <c r="W45" s="83"/>
      <c r="X45" s="15"/>
      <c r="Y45" s="20"/>
      <c r="Z45" s="14"/>
      <c r="AA45" s="39"/>
      <c r="AB45" s="11"/>
      <c r="AC45" s="22"/>
      <c r="BG45" s="14"/>
    </row>
    <row r="46" spans="1:61" ht="39.950000000000003" customHeight="1" x14ac:dyDescent="0.25">
      <c r="A46" s="59"/>
      <c r="B46" s="12"/>
      <c r="C46" s="325"/>
      <c r="D46" s="59"/>
      <c r="F46" s="80"/>
      <c r="G46" s="80"/>
      <c r="H46" s="69"/>
      <c r="I46" s="334"/>
      <c r="J46" s="334"/>
      <c r="K46" s="334"/>
      <c r="L46" s="81"/>
      <c r="M46" s="12"/>
      <c r="N46" s="12"/>
      <c r="O46" s="81"/>
      <c r="P46" s="65"/>
      <c r="Q46" s="334"/>
      <c r="R46" s="333"/>
      <c r="S46" s="333"/>
      <c r="T46" s="333"/>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30"/>
      <c r="D49" s="57"/>
      <c r="E49" s="329"/>
      <c r="F49" s="80"/>
      <c r="G49" s="80"/>
      <c r="H49" s="330"/>
      <c r="I49" s="331"/>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30"/>
      <c r="D50" s="57"/>
      <c r="E50" s="329"/>
      <c r="F50" s="80"/>
      <c r="G50" s="80"/>
      <c r="H50" s="330"/>
      <c r="I50" s="331"/>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30"/>
      <c r="D51" s="57"/>
      <c r="E51" s="329"/>
      <c r="F51" s="80"/>
      <c r="G51" s="80"/>
      <c r="H51" s="330"/>
      <c r="I51" s="331"/>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30"/>
      <c r="D52" s="57"/>
      <c r="E52" s="329"/>
      <c r="F52" s="80"/>
      <c r="G52" s="80"/>
      <c r="H52" s="325"/>
      <c r="I52" s="331"/>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30"/>
      <c r="D53" s="57"/>
      <c r="E53" s="329"/>
      <c r="F53" s="80"/>
      <c r="G53" s="80"/>
      <c r="H53" s="325"/>
      <c r="I53" s="331"/>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30"/>
      <c r="D54" s="57"/>
      <c r="E54" s="329"/>
      <c r="F54" s="80"/>
      <c r="G54" s="80"/>
      <c r="H54" s="325"/>
      <c r="I54" s="331"/>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30"/>
      <c r="D55" s="57"/>
      <c r="E55" s="329"/>
      <c r="F55" s="80"/>
      <c r="G55" s="80"/>
      <c r="H55" s="330"/>
      <c r="I55" s="331"/>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30"/>
      <c r="D56" s="57"/>
      <c r="E56" s="329"/>
      <c r="F56" s="80"/>
      <c r="G56" s="80"/>
      <c r="H56" s="330"/>
      <c r="I56" s="331"/>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30"/>
      <c r="D57" s="57"/>
      <c r="E57" s="329"/>
      <c r="F57" s="80"/>
      <c r="G57" s="80"/>
      <c r="H57" s="330"/>
      <c r="I57" s="331"/>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30"/>
      <c r="D58" s="57"/>
      <c r="E58" s="329"/>
      <c r="F58" s="80"/>
      <c r="G58" s="80"/>
      <c r="H58" s="330"/>
      <c r="I58" s="331"/>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30"/>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30"/>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30"/>
      <c r="D61" s="59"/>
      <c r="E61" s="329"/>
      <c r="F61" s="80"/>
      <c r="G61" s="80"/>
      <c r="H61" s="329"/>
      <c r="I61" s="331"/>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30"/>
      <c r="D62" s="59"/>
      <c r="E62" s="329"/>
      <c r="F62" s="80"/>
      <c r="G62" s="80"/>
      <c r="H62" s="329"/>
      <c r="I62" s="331"/>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30"/>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30"/>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30"/>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30"/>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30"/>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30"/>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30"/>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30"/>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25"/>
      <c r="D72" s="61"/>
      <c r="E72" s="12"/>
      <c r="F72" s="12"/>
      <c r="G72" s="12"/>
      <c r="H72" s="12"/>
      <c r="I72" s="12"/>
      <c r="K72" s="12"/>
      <c r="L72" s="12"/>
      <c r="N72" s="12"/>
      <c r="O72" s="12"/>
      <c r="P72" s="12"/>
      <c r="Q72" s="12"/>
      <c r="R72" s="56"/>
      <c r="S72" s="56"/>
      <c r="T72" s="9"/>
    </row>
    <row r="73" spans="1:16361" ht="39.950000000000003" customHeight="1" x14ac:dyDescent="0.25">
      <c r="A73" s="61"/>
      <c r="B73" s="12"/>
      <c r="C73" s="325"/>
      <c r="D73" s="61"/>
      <c r="E73" s="12"/>
      <c r="F73" s="12"/>
      <c r="G73" s="12"/>
      <c r="H73" s="12"/>
      <c r="I73" s="12"/>
      <c r="K73" s="12"/>
      <c r="N73" s="12"/>
      <c r="O73" s="12"/>
      <c r="P73" s="12"/>
      <c r="Q73" s="12"/>
      <c r="R73" s="56"/>
      <c r="S73" s="56"/>
      <c r="T73" s="9"/>
    </row>
    <row r="74" spans="1:16361" ht="39.950000000000003" customHeight="1" x14ac:dyDescent="0.25">
      <c r="A74" s="61"/>
      <c r="B74" s="12"/>
      <c r="C74" s="325"/>
      <c r="D74" s="61"/>
      <c r="E74" s="12"/>
      <c r="F74" s="12"/>
      <c r="G74" s="12"/>
      <c r="H74" s="12"/>
      <c r="I74" s="12"/>
      <c r="J74" s="94"/>
      <c r="K74" s="12"/>
      <c r="N74" s="12"/>
      <c r="O74" s="12"/>
      <c r="P74" s="12"/>
      <c r="Q74" s="12"/>
      <c r="R74" s="56"/>
      <c r="S74" s="56"/>
      <c r="T74" s="9"/>
    </row>
    <row r="75" spans="1:16361" ht="39.950000000000003" customHeight="1" x14ac:dyDescent="0.25">
      <c r="A75" s="61"/>
      <c r="B75" s="12"/>
      <c r="C75" s="325"/>
      <c r="D75" s="61"/>
      <c r="E75" s="12"/>
      <c r="F75" s="12"/>
      <c r="G75" s="12"/>
      <c r="H75" s="12"/>
      <c r="I75" s="12"/>
      <c r="J75" s="94"/>
      <c r="K75" s="12"/>
      <c r="N75" s="12"/>
      <c r="O75" s="12"/>
      <c r="P75" s="12"/>
      <c r="Q75" s="12"/>
      <c r="R75" s="56"/>
      <c r="S75" s="56"/>
      <c r="T75" s="9"/>
    </row>
    <row r="76" spans="1:16361" ht="39.950000000000003" customHeight="1" x14ac:dyDescent="0.25">
      <c r="A76" s="61"/>
      <c r="B76" s="12"/>
      <c r="C76" s="325"/>
      <c r="D76" s="61"/>
      <c r="E76" s="12"/>
      <c r="F76" s="12"/>
      <c r="G76" s="12"/>
      <c r="H76" s="12"/>
      <c r="I76" s="12"/>
      <c r="J76" s="94"/>
      <c r="K76" s="12"/>
      <c r="N76" s="12"/>
      <c r="O76" s="12"/>
      <c r="P76" s="12"/>
      <c r="Q76" s="12"/>
      <c r="R76" s="56"/>
      <c r="S76" s="56"/>
      <c r="T76" s="9"/>
    </row>
    <row r="77" spans="1:16361" ht="39.950000000000003" customHeight="1" x14ac:dyDescent="0.25">
      <c r="A77" s="61"/>
      <c r="B77" s="12"/>
      <c r="C77" s="325"/>
      <c r="D77" s="61"/>
      <c r="E77" s="12"/>
      <c r="F77" s="12"/>
      <c r="G77" s="12"/>
      <c r="H77" s="12"/>
      <c r="I77" s="12"/>
      <c r="J77" s="94"/>
      <c r="K77" s="12"/>
      <c r="N77" s="12"/>
      <c r="O77" s="12"/>
      <c r="P77" s="12"/>
      <c r="Q77" s="12"/>
      <c r="R77" s="56"/>
      <c r="S77" s="56"/>
      <c r="T77" s="9"/>
    </row>
    <row r="78" spans="1:16361" ht="39.950000000000003" customHeight="1" x14ac:dyDescent="0.25">
      <c r="A78" s="61"/>
      <c r="B78" s="12"/>
      <c r="C78" s="325"/>
      <c r="D78" s="61"/>
      <c r="E78" s="12"/>
      <c r="F78" s="12"/>
      <c r="G78" s="12"/>
      <c r="H78" s="12"/>
      <c r="I78" s="12"/>
      <c r="J78" s="94"/>
      <c r="K78" s="12"/>
      <c r="N78" s="12"/>
      <c r="O78" s="12"/>
      <c r="P78" s="12"/>
      <c r="Q78" s="12"/>
      <c r="R78" s="56"/>
      <c r="S78" s="56"/>
      <c r="T78" s="9"/>
    </row>
    <row r="79" spans="1:16361" ht="39.950000000000003" customHeight="1" x14ac:dyDescent="0.25">
      <c r="A79" s="61"/>
      <c r="B79" s="12"/>
      <c r="C79" s="325"/>
      <c r="D79" s="61"/>
      <c r="E79" s="12"/>
      <c r="F79" s="12"/>
      <c r="G79" s="12"/>
      <c r="H79" s="12"/>
      <c r="I79" s="12"/>
      <c r="J79" s="94"/>
      <c r="N79" s="12"/>
      <c r="O79" s="12"/>
      <c r="P79" s="12"/>
      <c r="Q79" s="12"/>
      <c r="R79" s="56"/>
      <c r="S79" s="56"/>
      <c r="T79" s="9"/>
    </row>
    <row r="80" spans="1:16361" ht="39.950000000000003" customHeight="1" x14ac:dyDescent="0.25">
      <c r="A80" s="61"/>
      <c r="B80" s="12"/>
      <c r="C80" s="325"/>
      <c r="D80" s="61"/>
      <c r="E80" s="12"/>
      <c r="F80" s="12"/>
      <c r="G80" s="12"/>
      <c r="H80" s="12"/>
      <c r="I80" s="12"/>
      <c r="J80" s="94"/>
      <c r="N80" s="12"/>
      <c r="O80" s="12"/>
      <c r="P80" s="12"/>
      <c r="Q80" s="12"/>
      <c r="R80" s="56"/>
      <c r="S80" s="56"/>
      <c r="T80" s="9"/>
    </row>
    <row r="81" spans="1:20" ht="39.950000000000003" customHeight="1" x14ac:dyDescent="0.25">
      <c r="A81" s="61"/>
      <c r="B81" s="12"/>
      <c r="C81" s="325"/>
      <c r="D81" s="61"/>
      <c r="E81" s="12"/>
      <c r="F81" s="12"/>
      <c r="G81" s="12"/>
      <c r="H81" s="12"/>
      <c r="I81" s="12"/>
      <c r="J81" s="94"/>
      <c r="N81" s="12"/>
      <c r="O81" s="12"/>
      <c r="P81" s="12"/>
      <c r="Q81" s="12"/>
      <c r="R81" s="56"/>
      <c r="S81" s="56"/>
      <c r="T81" s="9"/>
    </row>
    <row r="82" spans="1:20" ht="39.950000000000003" customHeight="1" x14ac:dyDescent="0.25">
      <c r="A82" s="61"/>
      <c r="B82" s="12"/>
      <c r="C82" s="325"/>
      <c r="D82" s="61"/>
      <c r="E82" s="12"/>
      <c r="F82" s="12"/>
      <c r="G82" s="12"/>
      <c r="H82" s="12"/>
      <c r="I82" s="12"/>
      <c r="J82" s="94"/>
      <c r="N82" s="12"/>
      <c r="O82" s="12"/>
      <c r="P82" s="12"/>
      <c r="Q82" s="12"/>
      <c r="R82" s="56"/>
      <c r="S82" s="56"/>
      <c r="T82" s="9"/>
    </row>
    <row r="83" spans="1:20" ht="39.950000000000003" customHeight="1" x14ac:dyDescent="0.25">
      <c r="A83" s="61"/>
      <c r="B83" s="12"/>
      <c r="C83" s="325"/>
      <c r="D83" s="61"/>
      <c r="E83" s="12"/>
      <c r="F83" s="12"/>
      <c r="G83" s="12"/>
      <c r="H83" s="12"/>
      <c r="I83" s="12"/>
      <c r="J83" s="94"/>
      <c r="N83" s="12"/>
      <c r="O83" s="12"/>
      <c r="P83" s="12"/>
      <c r="Q83" s="12"/>
      <c r="R83" s="56"/>
      <c r="S83" s="56"/>
      <c r="T83" s="9"/>
    </row>
    <row r="84" spans="1:20" ht="39.950000000000003" customHeight="1" x14ac:dyDescent="0.25">
      <c r="A84" s="60"/>
      <c r="B84" s="12"/>
      <c r="C84" s="325"/>
      <c r="D84" s="59"/>
      <c r="E84" s="12"/>
      <c r="F84" s="80"/>
      <c r="G84" s="80"/>
      <c r="H84" s="12"/>
      <c r="I84" s="55"/>
      <c r="J84" s="64"/>
      <c r="M84" s="12"/>
      <c r="N84" s="12"/>
      <c r="P84" s="65"/>
      <c r="R84" s="19"/>
      <c r="S84" s="19"/>
      <c r="T84" s="95"/>
    </row>
    <row r="85" spans="1:20" ht="39.950000000000003" customHeight="1" x14ac:dyDescent="0.25">
      <c r="A85" s="60"/>
      <c r="B85" s="12"/>
      <c r="C85" s="325"/>
      <c r="D85" s="59"/>
      <c r="F85" s="80"/>
      <c r="G85" s="80"/>
      <c r="H85" s="96"/>
      <c r="I85" s="55"/>
      <c r="J85" s="97"/>
      <c r="N85" s="12"/>
      <c r="P85" s="65"/>
      <c r="R85" s="19"/>
      <c r="S85" s="19"/>
      <c r="T85" s="95"/>
    </row>
    <row r="86" spans="1:20" ht="39.950000000000003" customHeight="1" x14ac:dyDescent="0.25">
      <c r="A86" s="61"/>
      <c r="B86" s="12"/>
      <c r="C86" s="325"/>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25"/>
      <c r="D87" s="61"/>
      <c r="E87" s="329"/>
      <c r="F87" s="12"/>
      <c r="G87" s="12"/>
      <c r="H87" s="12"/>
      <c r="I87" s="329"/>
      <c r="J87" s="327"/>
      <c r="K87" s="12"/>
      <c r="L87" s="12"/>
      <c r="M87" s="12"/>
      <c r="N87" s="12"/>
      <c r="O87" s="12"/>
      <c r="P87" s="90"/>
      <c r="Q87" s="12"/>
      <c r="R87" s="56"/>
      <c r="S87" s="56"/>
      <c r="T87" s="19"/>
    </row>
    <row r="88" spans="1:20" ht="39.950000000000003" customHeight="1" x14ac:dyDescent="0.25">
      <c r="A88" s="61"/>
      <c r="B88" s="12"/>
      <c r="C88" s="325"/>
      <c r="D88" s="61"/>
      <c r="E88" s="329"/>
      <c r="F88" s="12"/>
      <c r="G88" s="12"/>
      <c r="H88" s="12"/>
      <c r="I88" s="329"/>
      <c r="J88" s="327"/>
      <c r="K88" s="12"/>
      <c r="L88" s="12"/>
      <c r="M88" s="12"/>
      <c r="N88" s="12"/>
      <c r="O88" s="12"/>
      <c r="P88" s="90"/>
      <c r="Q88" s="12"/>
      <c r="R88" s="56"/>
      <c r="S88" s="56"/>
      <c r="T88" s="19"/>
    </row>
    <row r="89" spans="1:20" ht="39.950000000000003" customHeight="1" x14ac:dyDescent="0.25">
      <c r="A89" s="61"/>
      <c r="B89" s="12"/>
      <c r="C89" s="325"/>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25"/>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25"/>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25"/>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25"/>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25"/>
      <c r="D94" s="61"/>
      <c r="E94" s="12"/>
      <c r="F94" s="12"/>
      <c r="G94" s="12"/>
      <c r="H94" s="12"/>
      <c r="I94" s="12"/>
      <c r="K94" s="12"/>
      <c r="L94" s="12"/>
      <c r="M94" s="12"/>
      <c r="N94" s="12"/>
      <c r="O94" s="12"/>
      <c r="P94" s="90"/>
      <c r="Q94" s="12"/>
      <c r="R94" s="56"/>
      <c r="S94" s="56"/>
      <c r="T94" s="9"/>
    </row>
    <row r="95" spans="1:20" ht="39.950000000000003" customHeight="1" x14ac:dyDescent="0.25">
      <c r="A95" s="328"/>
      <c r="B95" s="329"/>
      <c r="C95" s="325"/>
      <c r="D95" s="61"/>
      <c r="E95" s="329"/>
      <c r="F95" s="12"/>
      <c r="G95" s="12"/>
      <c r="H95" s="329"/>
      <c r="I95" s="329"/>
      <c r="K95" s="12"/>
      <c r="L95" s="12"/>
      <c r="M95" s="12"/>
      <c r="N95" s="12"/>
      <c r="O95" s="12"/>
      <c r="P95" s="90"/>
      <c r="Q95" s="12"/>
      <c r="R95" s="56"/>
      <c r="S95" s="56"/>
      <c r="T95" s="9"/>
    </row>
    <row r="96" spans="1:20" ht="39.950000000000003" customHeight="1" x14ac:dyDescent="0.25">
      <c r="A96" s="328"/>
      <c r="B96" s="329"/>
      <c r="C96" s="325"/>
      <c r="D96" s="61"/>
      <c r="E96" s="329"/>
      <c r="F96" s="12"/>
      <c r="G96" s="12"/>
      <c r="H96" s="329"/>
      <c r="I96" s="329"/>
      <c r="K96" s="12"/>
      <c r="L96" s="12"/>
      <c r="M96" s="12"/>
      <c r="N96" s="12"/>
      <c r="O96" s="12"/>
      <c r="P96" s="90"/>
      <c r="Q96" s="12"/>
      <c r="R96" s="56"/>
      <c r="S96" s="56"/>
      <c r="T96" s="9"/>
    </row>
    <row r="97" spans="1:59" ht="39.950000000000003" customHeight="1" x14ac:dyDescent="0.25">
      <c r="A97" s="60"/>
      <c r="B97" s="12"/>
      <c r="C97" s="325"/>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25"/>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5000000}">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92" priority="111" stopIfTrue="1" operator="containsText" text="EN TERMINO">
      <formula>NOT(ISERROR(SEARCH("EN TERMINO",Z5)))</formula>
    </cfRule>
    <cfRule type="containsText" priority="112" operator="containsText" text="AMARILLO">
      <formula>NOT(ISERROR(SEARCH("AMARILLO",Z5)))</formula>
    </cfRule>
    <cfRule type="containsText" dxfId="91" priority="113" stopIfTrue="1" operator="containsText" text="ALERTA">
      <formula>NOT(ISERROR(SEARCH("ALERTA",Z5)))</formula>
    </cfRule>
    <cfRule type="containsText" dxfId="90" priority="114" stopIfTrue="1" operator="containsText" text="OK">
      <formula>NOT(ISERROR(SEARCH("OK",Z5)))</formula>
    </cfRule>
  </conditionalFormatting>
  <conditionalFormatting sqref="Z16:Z46">
    <cfRule type="containsText" dxfId="89" priority="29" stopIfTrue="1" operator="containsText" text="EN TERMINO">
      <formula>NOT(ISERROR(SEARCH("EN TERMINO",Z16)))</formula>
    </cfRule>
    <cfRule type="containsText" priority="30" operator="containsText" text="AMARILLO">
      <formula>NOT(ISERROR(SEARCH("AMARILLO",Z16)))</formula>
    </cfRule>
    <cfRule type="containsText" dxfId="88" priority="31" stopIfTrue="1" operator="containsText" text="ALERTA">
      <formula>NOT(ISERROR(SEARCH("ALERTA",Z16)))</formula>
    </cfRule>
    <cfRule type="containsText" dxfId="87" priority="32" stopIfTrue="1" operator="containsText" text="OK">
      <formula>NOT(ISERROR(SEARCH("OK",Z16)))</formula>
    </cfRule>
  </conditionalFormatting>
  <conditionalFormatting sqref="Z97:Z98">
    <cfRule type="containsText" dxfId="86" priority="62" stopIfTrue="1" operator="containsText" text="EN TERMINO">
      <formula>NOT(ISERROR(SEARCH("EN TERMINO",Z97)))</formula>
    </cfRule>
    <cfRule type="containsText" priority="63" operator="containsText" text="AMARILLO">
      <formula>NOT(ISERROR(SEARCH("AMARILLO",Z97)))</formula>
    </cfRule>
    <cfRule type="containsText" dxfId="85" priority="64" stopIfTrue="1" operator="containsText" text="ALERTA">
      <formula>NOT(ISERROR(SEARCH("ALERTA",Z97)))</formula>
    </cfRule>
    <cfRule type="containsText" dxfId="84" priority="65" stopIfTrue="1" operator="containsText" text="OK">
      <formula>NOT(ISERROR(SEARCH("OK",Z97)))</formula>
    </cfRule>
  </conditionalFormatting>
  <conditionalFormatting sqref="AC5:AC6">
    <cfRule type="containsText" dxfId="83" priority="115" stopIfTrue="1" operator="containsText" text="CUMPLIDA">
      <formula>NOT(ISERROR(SEARCH("CUMPLIDA",AC5)))</formula>
    </cfRule>
    <cfRule type="containsText" dxfId="82" priority="116" stopIfTrue="1" operator="containsText" text="PENDIENTE">
      <formula>NOT(ISERROR(SEARCH("PENDIENTE",AC5)))</formula>
    </cfRule>
    <cfRule type="containsText" dxfId="81" priority="117" stopIfTrue="1" operator="containsText" text="INCUMPLIDA">
      <formula>NOT(ISERROR(SEARCH("INCUMPLIDA",AC5)))</formula>
    </cfRule>
  </conditionalFormatting>
  <conditionalFormatting sqref="AC16:AC46">
    <cfRule type="containsText" dxfId="80" priority="33" operator="containsText" text="PENDIENTE">
      <formula>NOT(ISERROR(SEARCH("PENDIENTE",AC16)))</formula>
    </cfRule>
    <cfRule type="containsText" dxfId="79" priority="34" stopIfTrue="1" operator="containsText" text="PENDIENTE">
      <formula>NOT(ISERROR(SEARCH("PENDIENTE",AC16)))</formula>
    </cfRule>
    <cfRule type="containsText" dxfId="78" priority="35" stopIfTrue="1" operator="containsText" text="INCUMPLIDA">
      <formula>NOT(ISERROR(SEARCH("INCUMPLIDA",AC16)))</formula>
    </cfRule>
    <cfRule type="containsText" dxfId="77" priority="36" stopIfTrue="1" operator="containsText" text="CUMPLIDA">
      <formula>NOT(ISERROR(SEARCH("CUMPLIDA",AC16)))</formula>
    </cfRule>
  </conditionalFormatting>
  <conditionalFormatting sqref="AC97:AC98">
    <cfRule type="containsText" dxfId="76" priority="48" operator="containsText" text="PENDIENTE">
      <formula>NOT(ISERROR(SEARCH("PENDIENTE",AC97)))</formula>
    </cfRule>
    <cfRule type="containsText" dxfId="75" priority="49" stopIfTrue="1" operator="containsText" text="PENDIENTE">
      <formula>NOT(ISERROR(SEARCH("PENDIENTE",AC97)))</formula>
    </cfRule>
    <cfRule type="containsText" dxfId="74" priority="50" stopIfTrue="1" operator="containsText" text="INCUMPLIDA">
      <formula>NOT(ISERROR(SEARCH("INCUMPLIDA",AC97)))</formula>
    </cfRule>
    <cfRule type="containsText" dxfId="73" priority="51" stopIfTrue="1" operator="containsText" text="CUMPLIDA">
      <formula>NOT(ISERROR(SEARCH("CUMPLIDA",AC97)))</formula>
    </cfRule>
  </conditionalFormatting>
  <conditionalFormatting sqref="AD97">
    <cfRule type="containsText" dxfId="72" priority="59" operator="containsText" text="cerrada">
      <formula>NOT(ISERROR(SEARCH("cerrada",AD97)))</formula>
    </cfRule>
    <cfRule type="containsText" dxfId="71" priority="60" operator="containsText" text="cerrado">
      <formula>NOT(ISERROR(SEARCH("cerrado",AD97)))</formula>
    </cfRule>
    <cfRule type="containsText" dxfId="70" priority="61" operator="containsText" text="Abierto">
      <formula>NOT(ISERROR(SEARCH("Abierto",AD97)))</formula>
    </cfRule>
  </conditionalFormatting>
  <conditionalFormatting sqref="AI5:AI6">
    <cfRule type="containsText" dxfId="69" priority="5" stopIfTrue="1" operator="containsText" text="EN TERMINO">
      <formula>NOT(ISERROR(SEARCH("EN TERMINO",AI5)))</formula>
    </cfRule>
    <cfRule type="containsText" priority="6" operator="containsText" text="AMARILLO">
      <formula>NOT(ISERROR(SEARCH("AMARILLO",AI5)))</formula>
    </cfRule>
    <cfRule type="containsText" dxfId="68" priority="7" stopIfTrue="1" operator="containsText" text="ALERTA">
      <formula>NOT(ISERROR(SEARCH("ALERTA",AI5)))</formula>
    </cfRule>
    <cfRule type="containsText" dxfId="67" priority="8" stopIfTrue="1" operator="containsText" text="OK">
      <formula>NOT(ISERROR(SEARCH("OK",AI5)))</formula>
    </cfRule>
  </conditionalFormatting>
  <conditionalFormatting sqref="AL5:AL6">
    <cfRule type="containsText" dxfId="66" priority="1" operator="containsText" text="ATENCIÓN">
      <formula>NOT(ISERROR(SEARCH("ATENCIÓN",AL5)))</formula>
    </cfRule>
    <cfRule type="containsText" dxfId="65" priority="2" stopIfTrue="1" operator="containsText" text="PENDIENTE">
      <formula>NOT(ISERROR(SEARCH("PENDIENTE",AL5)))</formula>
    </cfRule>
    <cfRule type="containsText" dxfId="64" priority="3" stopIfTrue="1" operator="containsText" text="INCUMPLIDA">
      <formula>NOT(ISERROR(SEARCH("INCUMPLIDA",AL5)))</formula>
    </cfRule>
    <cfRule type="containsText" dxfId="63" priority="4" stopIfTrue="1" operator="containsText" text="CUMPLIDA">
      <formula>NOT(ISERROR(SEARCH("CUMPLIDA",AL5)))</formula>
    </cfRule>
  </conditionalFormatting>
  <conditionalFormatting sqref="AR5:AR6">
    <cfRule type="containsText" dxfId="62" priority="22" stopIfTrue="1" operator="containsText" text="EN TERMINO">
      <formula>NOT(ISERROR(SEARCH("EN TERMINO",AR5)))</formula>
    </cfRule>
    <cfRule type="containsText" priority="23" operator="containsText" text="AMARILLO">
      <formula>NOT(ISERROR(SEARCH("AMARILLO",AR5)))</formula>
    </cfRule>
    <cfRule type="containsText" dxfId="61" priority="24" stopIfTrue="1" operator="containsText" text="ALERTA">
      <formula>NOT(ISERROR(SEARCH("ALERTA",AR5)))</formula>
    </cfRule>
    <cfRule type="containsText" dxfId="60"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9" priority="26" stopIfTrue="1" operator="containsText" text="CUMPLIDA">
      <formula>NOT(ISERROR(SEARCH("CUMPLIDA",AU5)))</formula>
    </cfRule>
    <cfRule type="containsText" dxfId="58" priority="27" stopIfTrue="1" operator="containsText" text="PENDIENTE">
      <formula>NOT(ISERROR(SEARCH("PENDIENTE",AU5)))</formula>
    </cfRule>
    <cfRule type="containsText" dxfId="57" priority="28" stopIfTrue="1" operator="containsText" text="INCUMPLIDA">
      <formula>NOT(ISERROR(SEARCH("INCUMPLIDA",AU5)))</formula>
    </cfRule>
  </conditionalFormatting>
  <conditionalFormatting sqref="AV5 BG5:BG6">
    <cfRule type="containsText" dxfId="56" priority="19" operator="containsText" text="cerrada">
      <formula>NOT(ISERROR(SEARCH("cerrada",AV5)))</formula>
    </cfRule>
    <cfRule type="containsText" dxfId="55" priority="20" operator="containsText" text="cerrado">
      <formula>NOT(ISERROR(SEARCH("cerrado",AV5)))</formula>
    </cfRule>
    <cfRule type="containsText" dxfId="54"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3" priority="9" stopIfTrue="1" operator="containsText" text="EN TERMINO">
      <formula>NOT(ISERROR(SEARCH("EN TERMINO",BB5)))</formula>
    </cfRule>
    <cfRule type="containsText" priority="10" operator="containsText" text="AMARILLO">
      <formula>NOT(ISERROR(SEARCH("AMARILLO",BB5)))</formula>
    </cfRule>
    <cfRule type="containsText" dxfId="52" priority="11" stopIfTrue="1" operator="containsText" text="ALERTA">
      <formula>NOT(ISERROR(SEARCH("ALERTA",BB5)))</formula>
    </cfRule>
    <cfRule type="containsText" dxfId="51"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50" priority="14" stopIfTrue="1" operator="containsText" text="PENDIENTE">
      <formula>NOT(ISERROR(SEARCH("PENDIENTE",BE5)))</formula>
    </cfRule>
    <cfRule type="containsText" dxfId="49" priority="15" stopIfTrue="1" operator="containsText" text="INCUMPLIDA">
      <formula>NOT(ISERROR(SEARCH("INCUMPLIDA",BE5)))</formula>
    </cfRule>
    <cfRule type="containsText" dxfId="48" priority="16" stopIfTrue="1" operator="containsText" text="CUMPLIDA">
      <formula>NOT(ISERROR(SEARCH("CUMPLIDA",BE5)))</formula>
    </cfRule>
    <cfRule type="containsText" dxfId="47" priority="17" stopIfTrue="1" operator="containsText" text="INCUMPLIDA">
      <formula>NOT(ISERROR(SEARCH("INCUMPLIDA",BE5)))</formula>
    </cfRule>
  </conditionalFormatting>
  <conditionalFormatting sqref="BE5:BE6">
    <cfRule type="containsText" dxfId="46" priority="18" stopIfTrue="1" operator="containsText" text="CUMPLIDA">
      <formula>NOT(ISERROR(SEARCH("CUMPLIDA",BE5)))</formula>
    </cfRule>
  </conditionalFormatting>
  <conditionalFormatting sqref="BE6">
    <cfRule type="containsText" dxfId="45" priority="102" stopIfTrue="1" operator="containsText" text="PENDIENTE">
      <formula>NOT(ISERROR(SEARCH("PENDIENTE",BE6)))</formula>
    </cfRule>
    <cfRule type="containsText" dxfId="44" priority="103" stopIfTrue="1" operator="containsText" text="INCUMPLIDA">
      <formula>NOT(ISERROR(SEARCH("INCUMPLIDA",BE6)))</formula>
    </cfRule>
  </conditionalFormatting>
  <conditionalFormatting sqref="BG31:BG46">
    <cfRule type="containsText" dxfId="43" priority="37" operator="containsText" text="cerrada">
      <formula>NOT(ISERROR(SEARCH("cerrada",BG31)))</formula>
    </cfRule>
    <cfRule type="containsText" dxfId="42" priority="38" operator="containsText" text="cerrado">
      <formula>NOT(ISERROR(SEARCH("cerrado",BG31)))</formula>
    </cfRule>
    <cfRule type="containsText" dxfId="41" priority="39" operator="containsText" text="Abierto">
      <formula>NOT(ISERROR(SEARCH("Abierto",BG31)))</formula>
    </cfRule>
  </conditionalFormatting>
  <conditionalFormatting sqref="BG97:BG98">
    <cfRule type="containsText" dxfId="40" priority="56" operator="containsText" text="cerrada">
      <formula>NOT(ISERROR(SEARCH("cerrada",BG97)))</formula>
    </cfRule>
    <cfRule type="containsText" dxfId="39" priority="57" operator="containsText" text="cerrado">
      <formula>NOT(ISERROR(SEARCH("cerrado",BG97)))</formula>
    </cfRule>
    <cfRule type="containsText" dxfId="38" priority="58" operator="containsText" text="Abierto">
      <formula>NOT(ISERROR(SEARCH("Abierto",BG97)))</formula>
    </cfRule>
  </conditionalFormatting>
  <dataValidations count="4">
    <dataValidation type="list" allowBlank="1" showInputMessage="1" showErrorMessage="1" sqref="N7:N47 F47:G70 F84:G85 F97:G98"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5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5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500-00000300000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09"/>
      <c r="B1" s="309"/>
      <c r="C1" s="309"/>
      <c r="D1" s="309"/>
      <c r="E1" s="309"/>
      <c r="F1" s="309"/>
      <c r="G1" s="309"/>
      <c r="H1" s="309"/>
      <c r="I1" s="308" t="s">
        <v>266</v>
      </c>
      <c r="J1" s="308"/>
      <c r="K1" s="308"/>
      <c r="L1" s="308"/>
      <c r="M1" s="308"/>
      <c r="N1" s="308"/>
      <c r="O1" s="308"/>
      <c r="P1" s="308"/>
      <c r="Q1" s="308"/>
      <c r="R1" s="308"/>
      <c r="S1" s="308"/>
      <c r="T1" s="46"/>
      <c r="U1" s="310" t="s">
        <v>267</v>
      </c>
      <c r="V1" s="310"/>
      <c r="W1" s="310"/>
      <c r="X1" s="310"/>
      <c r="Y1" s="310"/>
      <c r="Z1" s="310"/>
      <c r="AA1" s="310"/>
      <c r="AB1" s="310"/>
      <c r="AC1" s="310"/>
      <c r="AD1" s="311" t="s">
        <v>268</v>
      </c>
      <c r="AE1" s="311"/>
      <c r="AF1" s="311"/>
      <c r="AG1" s="311"/>
      <c r="AH1" s="311"/>
      <c r="AI1" s="311"/>
      <c r="AJ1" s="311"/>
      <c r="AK1" s="311"/>
      <c r="AL1" s="51"/>
      <c r="AM1" s="312" t="s">
        <v>269</v>
      </c>
      <c r="AN1" s="312"/>
      <c r="AO1" s="312"/>
      <c r="AP1" s="312"/>
      <c r="AQ1" s="312"/>
      <c r="AR1" s="312"/>
      <c r="AS1" s="312"/>
      <c r="AT1" s="312"/>
      <c r="AU1" s="52"/>
      <c r="AV1" s="304" t="s">
        <v>270</v>
      </c>
      <c r="AW1" s="304"/>
      <c r="AX1" s="304"/>
      <c r="AY1" s="304"/>
      <c r="AZ1" s="304"/>
      <c r="BA1" s="304"/>
      <c r="BB1" s="304"/>
      <c r="BC1" s="304"/>
      <c r="BD1" s="53"/>
      <c r="BE1" s="306" t="s">
        <v>61</v>
      </c>
      <c r="BF1" s="306"/>
      <c r="BG1" s="306"/>
      <c r="BH1" s="306"/>
      <c r="BI1" s="306"/>
    </row>
    <row r="2" spans="1:61" ht="39.950000000000003" customHeight="1" x14ac:dyDescent="0.25">
      <c r="A2" s="307" t="s">
        <v>271</v>
      </c>
      <c r="B2" s="307" t="s">
        <v>9</v>
      </c>
      <c r="C2" s="307" t="s">
        <v>11</v>
      </c>
      <c r="D2" s="307" t="s">
        <v>272</v>
      </c>
      <c r="E2" s="307" t="s">
        <v>273</v>
      </c>
      <c r="F2" s="307" t="s">
        <v>13</v>
      </c>
      <c r="G2" s="307" t="s">
        <v>15</v>
      </c>
      <c r="H2" s="307" t="s">
        <v>17</v>
      </c>
      <c r="I2" s="305" t="s">
        <v>62</v>
      </c>
      <c r="J2" s="308" t="s">
        <v>274</v>
      </c>
      <c r="K2" s="308"/>
      <c r="L2" s="308"/>
      <c r="M2" s="305" t="s">
        <v>63</v>
      </c>
      <c r="N2" s="305" t="s">
        <v>275</v>
      </c>
      <c r="O2" s="305" t="s">
        <v>276</v>
      </c>
      <c r="P2" s="305" t="s">
        <v>32</v>
      </c>
      <c r="Q2" s="305" t="s">
        <v>277</v>
      </c>
      <c r="R2" s="305" t="s">
        <v>278</v>
      </c>
      <c r="S2" s="305" t="s">
        <v>279</v>
      </c>
      <c r="T2" s="44"/>
      <c r="U2" s="314" t="s">
        <v>280</v>
      </c>
      <c r="V2" s="314" t="s">
        <v>281</v>
      </c>
      <c r="W2" s="314" t="s">
        <v>69</v>
      </c>
      <c r="X2" s="314" t="s">
        <v>70</v>
      </c>
      <c r="Y2" s="314" t="s">
        <v>282</v>
      </c>
      <c r="Z2" s="314" t="s">
        <v>72</v>
      </c>
      <c r="AA2" s="314" t="s">
        <v>283</v>
      </c>
      <c r="AB2" s="314" t="s">
        <v>74</v>
      </c>
      <c r="AC2" s="45"/>
      <c r="AD2" s="313" t="s">
        <v>284</v>
      </c>
      <c r="AE2" s="313" t="s">
        <v>378</v>
      </c>
      <c r="AF2" s="313" t="s">
        <v>286</v>
      </c>
      <c r="AG2" s="313" t="s">
        <v>287</v>
      </c>
      <c r="AH2" s="313" t="s">
        <v>288</v>
      </c>
      <c r="AI2" s="313" t="s">
        <v>289</v>
      </c>
      <c r="AJ2" s="313" t="s">
        <v>290</v>
      </c>
      <c r="AK2" s="313" t="s">
        <v>291</v>
      </c>
      <c r="AL2" s="43"/>
      <c r="AM2" s="315" t="s">
        <v>292</v>
      </c>
      <c r="AN2" s="315" t="s">
        <v>293</v>
      </c>
      <c r="AO2" s="315" t="s">
        <v>294</v>
      </c>
      <c r="AP2" s="315" t="s">
        <v>295</v>
      </c>
      <c r="AQ2" s="315" t="s">
        <v>296</v>
      </c>
      <c r="AR2" s="315" t="s">
        <v>297</v>
      </c>
      <c r="AS2" s="315" t="s">
        <v>298</v>
      </c>
      <c r="AT2" s="315" t="s">
        <v>299</v>
      </c>
      <c r="AU2" s="48"/>
      <c r="AV2" s="317" t="s">
        <v>292</v>
      </c>
      <c r="AW2" s="47"/>
      <c r="AX2" s="317" t="s">
        <v>293</v>
      </c>
      <c r="AY2" s="317" t="s">
        <v>294</v>
      </c>
      <c r="AZ2" s="317" t="s">
        <v>295</v>
      </c>
      <c r="BA2" s="317" t="s">
        <v>300</v>
      </c>
      <c r="BB2" s="317" t="s">
        <v>297</v>
      </c>
      <c r="BC2" s="317" t="s">
        <v>298</v>
      </c>
      <c r="BD2" s="317" t="s">
        <v>301</v>
      </c>
      <c r="BE2" s="316" t="s">
        <v>52</v>
      </c>
      <c r="BF2" s="316" t="s">
        <v>302</v>
      </c>
      <c r="BG2" s="316" t="s">
        <v>303</v>
      </c>
      <c r="BH2" s="316" t="s">
        <v>304</v>
      </c>
      <c r="BI2" s="318" t="s">
        <v>305</v>
      </c>
    </row>
    <row r="3" spans="1:61" ht="39.950000000000003" customHeight="1" x14ac:dyDescent="0.25">
      <c r="A3" s="307"/>
      <c r="B3" s="307"/>
      <c r="C3" s="307"/>
      <c r="D3" s="307"/>
      <c r="E3" s="307"/>
      <c r="F3" s="307"/>
      <c r="G3" s="307"/>
      <c r="H3" s="307"/>
      <c r="I3" s="305"/>
      <c r="J3" s="34" t="s">
        <v>306</v>
      </c>
      <c r="K3" s="44" t="s">
        <v>24</v>
      </c>
      <c r="L3" s="44" t="s">
        <v>26</v>
      </c>
      <c r="M3" s="305"/>
      <c r="N3" s="305"/>
      <c r="O3" s="305"/>
      <c r="P3" s="305"/>
      <c r="Q3" s="305"/>
      <c r="R3" s="305"/>
      <c r="S3" s="305"/>
      <c r="T3" s="44" t="s">
        <v>307</v>
      </c>
      <c r="U3" s="314"/>
      <c r="V3" s="314"/>
      <c r="W3" s="314"/>
      <c r="X3" s="314"/>
      <c r="Y3" s="314"/>
      <c r="Z3" s="314"/>
      <c r="AA3" s="314"/>
      <c r="AB3" s="314"/>
      <c r="AC3" s="45" t="s">
        <v>52</v>
      </c>
      <c r="AD3" s="313"/>
      <c r="AE3" s="313"/>
      <c r="AF3" s="313"/>
      <c r="AG3" s="313"/>
      <c r="AH3" s="313"/>
      <c r="AI3" s="313"/>
      <c r="AJ3" s="313"/>
      <c r="AK3" s="313"/>
      <c r="AL3" s="43" t="s">
        <v>52</v>
      </c>
      <c r="AM3" s="315"/>
      <c r="AN3" s="315"/>
      <c r="AO3" s="315"/>
      <c r="AP3" s="315"/>
      <c r="AQ3" s="315"/>
      <c r="AR3" s="315"/>
      <c r="AS3" s="315"/>
      <c r="AT3" s="315"/>
      <c r="AU3" s="48" t="s">
        <v>52</v>
      </c>
      <c r="AV3" s="317"/>
      <c r="AW3" s="47" t="s">
        <v>308</v>
      </c>
      <c r="AX3" s="317"/>
      <c r="AY3" s="317"/>
      <c r="AZ3" s="317"/>
      <c r="BA3" s="317"/>
      <c r="BB3" s="317"/>
      <c r="BC3" s="317"/>
      <c r="BD3" s="317"/>
      <c r="BE3" s="316"/>
      <c r="BF3" s="316"/>
      <c r="BG3" s="316"/>
      <c r="BH3" s="316"/>
      <c r="BI3" s="318"/>
    </row>
    <row r="4" spans="1:61" ht="39.950000000000003" customHeight="1" x14ac:dyDescent="0.25">
      <c r="A4" s="1" t="s">
        <v>309</v>
      </c>
      <c r="B4" s="1" t="s">
        <v>310</v>
      </c>
      <c r="C4" s="1" t="s">
        <v>311</v>
      </c>
      <c r="D4" s="1" t="s">
        <v>309</v>
      </c>
      <c r="E4" s="1" t="s">
        <v>312</v>
      </c>
      <c r="F4" s="1" t="s">
        <v>310</v>
      </c>
      <c r="G4" s="1"/>
      <c r="H4" s="1" t="s">
        <v>313</v>
      </c>
      <c r="I4" s="2" t="s">
        <v>314</v>
      </c>
      <c r="J4" s="35" t="s">
        <v>315</v>
      </c>
      <c r="K4" s="2"/>
      <c r="L4" s="2" t="s">
        <v>316</v>
      </c>
      <c r="M4" s="2" t="s">
        <v>310</v>
      </c>
      <c r="N4" s="2" t="s">
        <v>310</v>
      </c>
      <c r="O4" s="2" t="s">
        <v>317</v>
      </c>
      <c r="P4" s="2" t="s">
        <v>310</v>
      </c>
      <c r="Q4" s="2" t="s">
        <v>318</v>
      </c>
      <c r="R4" s="2" t="s">
        <v>309</v>
      </c>
      <c r="S4" s="2" t="s">
        <v>309</v>
      </c>
      <c r="T4" s="2" t="s">
        <v>309</v>
      </c>
      <c r="U4" s="26" t="s">
        <v>309</v>
      </c>
      <c r="V4" s="26" t="s">
        <v>319</v>
      </c>
      <c r="W4" s="26" t="s">
        <v>320</v>
      </c>
      <c r="X4" s="26" t="s">
        <v>321</v>
      </c>
      <c r="Y4" s="26" t="s">
        <v>321</v>
      </c>
      <c r="Z4" s="26" t="s">
        <v>317</v>
      </c>
      <c r="AA4" s="26" t="s">
        <v>322</v>
      </c>
      <c r="AB4" s="26" t="s">
        <v>310</v>
      </c>
      <c r="AC4" s="26" t="s">
        <v>323</v>
      </c>
      <c r="AD4" s="27" t="s">
        <v>309</v>
      </c>
      <c r="AE4" s="27"/>
      <c r="AF4" s="27" t="s">
        <v>379</v>
      </c>
      <c r="AG4" s="27" t="s">
        <v>321</v>
      </c>
      <c r="AH4" s="27" t="s">
        <v>321</v>
      </c>
      <c r="AI4" s="27" t="s">
        <v>317</v>
      </c>
      <c r="AJ4" s="27" t="s">
        <v>322</v>
      </c>
      <c r="AK4" s="27" t="s">
        <v>310</v>
      </c>
      <c r="AL4" s="27"/>
      <c r="AM4" s="28" t="s">
        <v>309</v>
      </c>
      <c r="AN4" s="28" t="s">
        <v>319</v>
      </c>
      <c r="AO4" s="28" t="s">
        <v>320</v>
      </c>
      <c r="AP4" s="28" t="s">
        <v>321</v>
      </c>
      <c r="AQ4" s="28" t="s">
        <v>321</v>
      </c>
      <c r="AR4" s="28" t="s">
        <v>317</v>
      </c>
      <c r="AS4" s="28" t="s">
        <v>322</v>
      </c>
      <c r="AT4" s="28" t="s">
        <v>310</v>
      </c>
      <c r="AU4" s="28"/>
      <c r="AV4" s="29" t="s">
        <v>309</v>
      </c>
      <c r="AW4" s="29"/>
      <c r="AX4" s="29" t="s">
        <v>319</v>
      </c>
      <c r="AY4" s="29" t="s">
        <v>320</v>
      </c>
      <c r="AZ4" s="29" t="s">
        <v>321</v>
      </c>
      <c r="BA4" s="29" t="s">
        <v>321</v>
      </c>
      <c r="BB4" s="29" t="s">
        <v>317</v>
      </c>
      <c r="BC4" s="29" t="s">
        <v>322</v>
      </c>
      <c r="BD4" s="29"/>
      <c r="BE4" s="50" t="s">
        <v>323</v>
      </c>
      <c r="BF4" s="50"/>
      <c r="BG4" s="50" t="s">
        <v>323</v>
      </c>
      <c r="BH4" s="50" t="s">
        <v>310</v>
      </c>
      <c r="BI4" s="318"/>
    </row>
    <row r="5" spans="1:61" ht="104.25" customHeight="1" x14ac:dyDescent="0.25">
      <c r="A5" s="58"/>
      <c r="B5" s="49" t="s">
        <v>324</v>
      </c>
      <c r="C5" s="341" t="s">
        <v>380</v>
      </c>
      <c r="D5" s="342">
        <v>44670</v>
      </c>
      <c r="E5" s="337" t="s">
        <v>381</v>
      </c>
      <c r="F5" s="345" t="s">
        <v>396</v>
      </c>
      <c r="G5" s="343">
        <v>143</v>
      </c>
      <c r="H5" s="346" t="s">
        <v>397</v>
      </c>
      <c r="I5" s="347" t="s">
        <v>398</v>
      </c>
      <c r="J5" s="121" t="s">
        <v>399</v>
      </c>
      <c r="K5" s="106" t="s">
        <v>400</v>
      </c>
      <c r="L5" s="119">
        <v>1</v>
      </c>
      <c r="M5" s="119" t="s">
        <v>82</v>
      </c>
      <c r="N5" s="106" t="s">
        <v>401</v>
      </c>
      <c r="O5" s="106" t="s">
        <v>402</v>
      </c>
      <c r="P5" s="31">
        <v>1</v>
      </c>
      <c r="Q5" s="120"/>
      <c r="R5" s="108">
        <v>44682</v>
      </c>
      <c r="S5" s="141">
        <v>44742</v>
      </c>
      <c r="T5" s="122"/>
      <c r="U5" s="108"/>
      <c r="V5" s="109"/>
      <c r="W5" s="40"/>
      <c r="X5" s="100"/>
      <c r="Y5" s="110"/>
      <c r="Z5" s="40"/>
      <c r="AA5" s="111"/>
      <c r="AB5" s="42"/>
      <c r="AC5" s="112"/>
      <c r="AD5" s="113">
        <v>44742</v>
      </c>
      <c r="AE5" s="114" t="s">
        <v>403</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324</v>
      </c>
      <c r="C6" s="341"/>
      <c r="D6" s="342"/>
      <c r="E6" s="337"/>
      <c r="F6" s="345"/>
      <c r="G6" s="344"/>
      <c r="H6" s="346"/>
      <c r="I6" s="347"/>
      <c r="J6" s="121" t="s">
        <v>404</v>
      </c>
      <c r="K6" s="106" t="s">
        <v>405</v>
      </c>
      <c r="L6" s="119">
        <v>1</v>
      </c>
      <c r="M6" s="106" t="s">
        <v>174</v>
      </c>
      <c r="N6" s="106" t="s">
        <v>401</v>
      </c>
      <c r="O6" s="106" t="s">
        <v>402</v>
      </c>
      <c r="P6" s="31">
        <v>1</v>
      </c>
      <c r="Q6" s="120"/>
      <c r="R6" s="108">
        <v>44682</v>
      </c>
      <c r="S6" s="141">
        <v>44711</v>
      </c>
      <c r="T6" s="122"/>
      <c r="U6" s="41"/>
      <c r="V6" s="116"/>
      <c r="W6" s="37"/>
      <c r="X6" s="100"/>
      <c r="Y6" s="110"/>
      <c r="Z6" s="40"/>
      <c r="AA6" s="102"/>
      <c r="AB6" s="42"/>
      <c r="AC6" s="112"/>
      <c r="AD6" s="113">
        <v>44742</v>
      </c>
      <c r="AE6" s="114" t="s">
        <v>406</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135</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6000000}">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7" priority="54" stopIfTrue="1" operator="containsText" text="EN TERMINO">
      <formula>NOT(ISERROR(SEARCH("EN TERMINO",Z5)))</formula>
    </cfRule>
    <cfRule type="containsText" priority="55" operator="containsText" text="AMARILLO">
      <formula>NOT(ISERROR(SEARCH("AMARILLO",Z5)))</formula>
    </cfRule>
    <cfRule type="containsText" dxfId="36" priority="56" stopIfTrue="1" operator="containsText" text="ALERTA">
      <formula>NOT(ISERROR(SEARCH("ALERTA",Z5)))</formula>
    </cfRule>
    <cfRule type="containsText" dxfId="35" priority="57" stopIfTrue="1" operator="containsText" text="OK">
      <formula>NOT(ISERROR(SEARCH("OK",Z5)))</formula>
    </cfRule>
  </conditionalFormatting>
  <conditionalFormatting sqref="AC5:AC6">
    <cfRule type="containsText" dxfId="34" priority="58" stopIfTrue="1" operator="containsText" text="CUMPLIDA">
      <formula>NOT(ISERROR(SEARCH("CUMPLIDA",AC5)))</formula>
    </cfRule>
    <cfRule type="containsText" dxfId="33" priority="59" stopIfTrue="1" operator="containsText" text="PENDIENTE">
      <formula>NOT(ISERROR(SEARCH("PENDIENTE",AC5)))</formula>
    </cfRule>
    <cfRule type="containsText" dxfId="32" priority="60" stopIfTrue="1" operator="containsText" text="INCUMPLIDA">
      <formula>NOT(ISERROR(SEARCH("INCUMPLIDA",AC5)))</formula>
    </cfRule>
  </conditionalFormatting>
  <conditionalFormatting sqref="AI5:AI6">
    <cfRule type="containsText" dxfId="31" priority="5" stopIfTrue="1" operator="containsText" text="EN TERMINO">
      <formula>NOT(ISERROR(SEARCH("EN TERMINO",AI5)))</formula>
    </cfRule>
    <cfRule type="containsText" priority="6" operator="containsText" text="AMARILLO">
      <formula>NOT(ISERROR(SEARCH("AMARILLO",AI5)))</formula>
    </cfRule>
    <cfRule type="containsText" dxfId="30" priority="7" stopIfTrue="1" operator="containsText" text="ALERTA">
      <formula>NOT(ISERROR(SEARCH("ALERTA",AI5)))</formula>
    </cfRule>
    <cfRule type="containsText" dxfId="29" priority="8" stopIfTrue="1" operator="containsText" text="OK">
      <formula>NOT(ISERROR(SEARCH("OK",AI5)))</formula>
    </cfRule>
  </conditionalFormatting>
  <conditionalFormatting sqref="AL5:AL6">
    <cfRule type="containsText" dxfId="28" priority="1" operator="containsText" text="ATENCIÓN">
      <formula>NOT(ISERROR(SEARCH("ATENCIÓN",AL5)))</formula>
    </cfRule>
    <cfRule type="containsText" dxfId="27" priority="2" stopIfTrue="1" operator="containsText" text="PENDIENTE">
      <formula>NOT(ISERROR(SEARCH("PENDIENTE",AL5)))</formula>
    </cfRule>
    <cfRule type="containsText" dxfId="26" priority="3" stopIfTrue="1" operator="containsText" text="INCUMPLIDA">
      <formula>NOT(ISERROR(SEARCH("INCUMPLIDA",AL5)))</formula>
    </cfRule>
    <cfRule type="containsText" dxfId="25" priority="4" stopIfTrue="1" operator="containsText" text="CUMPLIDA">
      <formula>NOT(ISERROR(SEARCH("CUMPLIDA",AL5)))</formula>
    </cfRule>
  </conditionalFormatting>
  <conditionalFormatting sqref="AN6">
    <cfRule type="containsText" dxfId="24" priority="29" operator="containsText" text="cerrada">
      <formula>NOT(ISERROR(SEARCH("cerrada",AN6)))</formula>
    </cfRule>
    <cfRule type="containsText" dxfId="23" priority="30" operator="containsText" text="cerrado">
      <formula>NOT(ISERROR(SEARCH("cerrado",AN6)))</formula>
    </cfRule>
    <cfRule type="containsText" dxfId="22" priority="31" operator="containsText" text="Abierto">
      <formula>NOT(ISERROR(SEARCH("Abierto",AN6)))</formula>
    </cfRule>
  </conditionalFormatting>
  <conditionalFormatting sqref="AR5:AR6">
    <cfRule type="containsText" dxfId="21" priority="22" stopIfTrue="1" operator="containsText" text="EN TERMINO">
      <formula>NOT(ISERROR(SEARCH("EN TERMINO",AR5)))</formula>
    </cfRule>
    <cfRule type="containsText" priority="23" operator="containsText" text="AMARILLO">
      <formula>NOT(ISERROR(SEARCH("AMARILLO",AR5)))</formula>
    </cfRule>
    <cfRule type="containsText" dxfId="20" priority="24" stopIfTrue="1" operator="containsText" text="ALERTA">
      <formula>NOT(ISERROR(SEARCH("ALERTA",AR5)))</formula>
    </cfRule>
    <cfRule type="containsText" dxfId="19"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8" priority="26" stopIfTrue="1" operator="containsText" text="CUMPLIDA">
      <formula>NOT(ISERROR(SEARCH("CUMPLIDA",AU5)))</formula>
    </cfRule>
    <cfRule type="containsText" dxfId="17" priority="27" stopIfTrue="1" operator="containsText" text="PENDIENTE">
      <formula>NOT(ISERROR(SEARCH("PENDIENTE",AU5)))</formula>
    </cfRule>
    <cfRule type="containsText" dxfId="16" priority="28" stopIfTrue="1" operator="containsText" text="INCUMPLIDA">
      <formula>NOT(ISERROR(SEARCH("INCUMPLIDA",AU5)))</formula>
    </cfRule>
  </conditionalFormatting>
  <conditionalFormatting sqref="AV5 BG5:BG6">
    <cfRule type="containsText" dxfId="15" priority="19" operator="containsText" text="cerrada">
      <formula>NOT(ISERROR(SEARCH("cerrada",AV5)))</formula>
    </cfRule>
    <cfRule type="containsText" dxfId="14" priority="20" operator="containsText" text="cerrado">
      <formula>NOT(ISERROR(SEARCH("cerrado",AV5)))</formula>
    </cfRule>
    <cfRule type="containsText" dxfId="13"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12" priority="9" stopIfTrue="1" operator="containsText" text="EN TERMINO">
      <formula>NOT(ISERROR(SEARCH("EN TERMINO",BB5)))</formula>
    </cfRule>
    <cfRule type="containsText" priority="10" operator="containsText" text="AMARILLO">
      <formula>NOT(ISERROR(SEARCH("AMARILLO",BB5)))</formula>
    </cfRule>
    <cfRule type="containsText" dxfId="11" priority="11" stopIfTrue="1" operator="containsText" text="ALERTA">
      <formula>NOT(ISERROR(SEARCH("ALERTA",BB5)))</formula>
    </cfRule>
    <cfRule type="containsText" dxfId="10"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9" priority="14" stopIfTrue="1" operator="containsText" text="PENDIENTE">
      <formula>NOT(ISERROR(SEARCH("PENDIENTE",BE5)))</formula>
    </cfRule>
    <cfRule type="containsText" dxfId="8" priority="15" stopIfTrue="1" operator="containsText" text="INCUMPLIDA">
      <formula>NOT(ISERROR(SEARCH("INCUMPLIDA",BE5)))</formula>
    </cfRule>
    <cfRule type="containsText" dxfId="7" priority="16" stopIfTrue="1" operator="containsText" text="CUMPLIDA">
      <formula>NOT(ISERROR(SEARCH("CUMPLIDA",BE5)))</formula>
    </cfRule>
    <cfRule type="containsText" dxfId="6" priority="17" stopIfTrue="1" operator="containsText" text="INCUMPLIDA">
      <formula>NOT(ISERROR(SEARCH("INCUMPLIDA",BE5)))</formula>
    </cfRule>
  </conditionalFormatting>
  <conditionalFormatting sqref="BE5:BE6">
    <cfRule type="containsText" dxfId="5" priority="18" stopIfTrue="1" operator="containsText" text="CUMPLIDA">
      <formula>NOT(ISERROR(SEARCH("CUMPLIDA",BE5)))</formula>
    </cfRule>
  </conditionalFormatting>
  <conditionalFormatting sqref="BE6">
    <cfRule type="containsText" dxfId="4" priority="50" stopIfTrue="1" operator="containsText" text="PENDIENTE">
      <formula>NOT(ISERROR(SEARCH("PENDIENTE",BE6)))</formula>
    </cfRule>
    <cfRule type="containsText" dxfId="3" priority="51" stopIfTrue="1" operator="containsText" text="INCUMPLIDA">
      <formula>NOT(ISERROR(SEARCH("INCUMPLIDA",BE6)))</formula>
    </cfRule>
  </conditionalFormatting>
  <dataValidations count="1">
    <dataValidation type="list" allowBlank="1" showInputMessage="1" showErrorMessage="1" sqref="M6" xr:uid="{00000000-0002-0000-06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2023-10-23T21:29:39Z</dcterms:modified>
  <cp:category/>
  <cp:contentStatus/>
</cp:coreProperties>
</file>