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her\Downloads\"/>
    </mc:Choice>
  </mc:AlternateContent>
  <bookViews>
    <workbookView xWindow="0" yWindow="0" windowWidth="24000" windowHeight="8130" tabRatio="437" activeTab="1"/>
  </bookViews>
  <sheets>
    <sheet name="Instructivo" sheetId="30" r:id="rId1"/>
    <sheet name="Seguimiento" sheetId="28" r:id="rId2"/>
    <sheet name="Resultados seguimiento" sheetId="27" r:id="rId3"/>
    <sheet name="Resultado S" sheetId="29" state="hidden"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1" hidden="1">Seguimiento!$A$3:$X$3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27" l="1"/>
  <c r="N11" i="27"/>
  <c r="M10" i="27"/>
  <c r="L10" i="27"/>
  <c r="K10" i="27"/>
  <c r="J10" i="27"/>
  <c r="I10" i="27"/>
  <c r="H10" i="27"/>
  <c r="G10" i="27"/>
  <c r="F10" i="27"/>
  <c r="F11" i="27" s="1"/>
  <c r="E10" i="27"/>
  <c r="X48" i="28"/>
  <c r="X47" i="28"/>
  <c r="X46" i="28"/>
  <c r="X45" i="28"/>
  <c r="X44" i="28"/>
  <c r="X42" i="28"/>
  <c r="X41" i="28"/>
  <c r="X40" i="28"/>
  <c r="X39" i="28"/>
  <c r="X38" i="28"/>
  <c r="X37" i="28"/>
  <c r="X36" i="28"/>
  <c r="X35" i="28"/>
  <c r="X34" i="28"/>
  <c r="X33" i="28"/>
  <c r="X32" i="28"/>
  <c r="X31" i="28"/>
  <c r="X30" i="28"/>
  <c r="X29" i="28"/>
  <c r="X28" i="28"/>
  <c r="X27" i="28"/>
  <c r="X26" i="28"/>
  <c r="X25" i="28"/>
  <c r="X24" i="28"/>
  <c r="X23" i="28"/>
  <c r="X22" i="28"/>
  <c r="X21" i="28"/>
  <c r="X10" i="28"/>
  <c r="X9" i="28"/>
  <c r="X8" i="28"/>
  <c r="X7" i="28"/>
  <c r="X6" i="28"/>
  <c r="X5" i="28"/>
  <c r="X4" i="28"/>
  <c r="X13" i="28"/>
  <c r="X12" i="28"/>
  <c r="X15" i="28"/>
  <c r="X16" i="28"/>
  <c r="X17" i="28"/>
  <c r="X18" i="28"/>
  <c r="X19" i="28"/>
  <c r="I11" i="27" l="1"/>
  <c r="K11" i="27"/>
  <c r="L11" i="27"/>
  <c r="H11" i="27"/>
  <c r="J11" i="27"/>
  <c r="M11" i="27"/>
  <c r="Y45" i="28"/>
  <c r="Y46" i="28"/>
  <c r="Y47" i="28"/>
  <c r="Y48" i="28"/>
  <c r="Y24" i="28"/>
  <c r="Y23" i="28"/>
  <c r="Y17" i="28"/>
  <c r="S25" i="28"/>
  <c r="T25" i="28" s="1"/>
  <c r="Y25" i="28"/>
  <c r="S26" i="28"/>
  <c r="T26" i="28"/>
  <c r="Y26" i="28"/>
  <c r="S27" i="28"/>
  <c r="T27" i="28" s="1"/>
  <c r="Y27" i="28"/>
  <c r="S28" i="28"/>
  <c r="T28" i="28"/>
  <c r="Y28" i="28"/>
  <c r="S29" i="28"/>
  <c r="T29" i="28"/>
  <c r="Y29" i="28"/>
  <c r="S30" i="28"/>
  <c r="T30" i="28" s="1"/>
  <c r="Y30" i="28"/>
  <c r="S31" i="28"/>
  <c r="T31" i="28" s="1"/>
  <c r="Y31" i="28"/>
  <c r="S32" i="28"/>
  <c r="T32" i="28"/>
  <c r="Y32" i="28"/>
  <c r="S33" i="28"/>
  <c r="T33" i="28" s="1"/>
  <c r="Y33" i="28"/>
  <c r="S34" i="28"/>
  <c r="T34" i="28"/>
  <c r="Y34" i="28"/>
  <c r="S35" i="28"/>
  <c r="T35" i="28" s="1"/>
  <c r="Y35" i="28"/>
  <c r="S36" i="28"/>
  <c r="T36" i="28"/>
  <c r="Y36" i="28"/>
  <c r="S37" i="28"/>
  <c r="T37" i="28"/>
  <c r="Y37" i="28"/>
  <c r="S38" i="28"/>
  <c r="T38" i="28" s="1"/>
  <c r="Y38" i="28"/>
  <c r="S39" i="28"/>
  <c r="T39" i="28" s="1"/>
  <c r="Y39" i="28"/>
  <c r="S40" i="28"/>
  <c r="T40" i="28"/>
  <c r="Y40" i="28"/>
  <c r="S41" i="28"/>
  <c r="T41" i="28" s="1"/>
  <c r="Y41" i="28"/>
  <c r="S42" i="28"/>
  <c r="T42" i="28"/>
  <c r="Y42" i="28"/>
  <c r="S43" i="28"/>
  <c r="T43" i="28" s="1"/>
  <c r="X43" i="28" s="1"/>
  <c r="U43" i="28"/>
  <c r="S44" i="28"/>
  <c r="T44" i="28"/>
  <c r="Y44" i="28"/>
  <c r="S45" i="28"/>
  <c r="T45" i="28"/>
  <c r="S46" i="28"/>
  <c r="T46" i="28" s="1"/>
  <c r="S47" i="28"/>
  <c r="T47" i="28" s="1"/>
  <c r="S48" i="28"/>
  <c r="T48" i="28"/>
  <c r="S15" i="28" l="1"/>
  <c r="T15" i="28" s="1"/>
  <c r="U15" i="28" l="1"/>
  <c r="F10" i="29" l="1"/>
  <c r="J10" i="29"/>
  <c r="I10" i="29"/>
  <c r="H10" i="29"/>
  <c r="G10" i="29"/>
  <c r="E10" i="29"/>
  <c r="D10" i="29"/>
  <c r="G11" i="29" l="1"/>
  <c r="I11" i="29"/>
  <c r="J11" i="29"/>
  <c r="E11" i="29"/>
  <c r="H11" i="29"/>
  <c r="S12" i="28"/>
  <c r="Y12" i="28" s="1"/>
  <c r="S13" i="28"/>
  <c r="T13" i="28" s="1"/>
  <c r="S14" i="28"/>
  <c r="T14" i="28" s="1"/>
  <c r="S16" i="28"/>
  <c r="T16" i="28" s="1"/>
  <c r="S17" i="28"/>
  <c r="S18" i="28"/>
  <c r="T18" i="28" s="1"/>
  <c r="S19" i="28"/>
  <c r="Y19" i="28" s="1"/>
  <c r="S20" i="28"/>
  <c r="T20" i="28" s="1"/>
  <c r="S21" i="28"/>
  <c r="T21" i="28" s="1"/>
  <c r="S22" i="28"/>
  <c r="T22" i="28" s="1"/>
  <c r="S23" i="28"/>
  <c r="T23" i="28" s="1"/>
  <c r="S24" i="28"/>
  <c r="T24" i="28" s="1"/>
  <c r="Y16" i="28"/>
  <c r="T12" i="28" l="1"/>
  <c r="T17" i="28"/>
  <c r="U24" i="28"/>
  <c r="U23" i="28"/>
  <c r="U22" i="28"/>
  <c r="U20" i="28"/>
  <c r="X20" i="28"/>
  <c r="U4" i="28"/>
  <c r="T19" i="28"/>
  <c r="Y13" i="28"/>
  <c r="Y22" i="28"/>
  <c r="Y18" i="28"/>
  <c r="S5" i="28"/>
  <c r="T5" i="28" s="1"/>
  <c r="S7" i="28"/>
  <c r="S8" i="28"/>
  <c r="T8" i="28" s="1"/>
  <c r="S9" i="28"/>
  <c r="S10" i="28"/>
  <c r="S11" i="28"/>
  <c r="T11" i="28" s="1"/>
  <c r="X11" i="28" l="1"/>
  <c r="U11" i="28"/>
  <c r="Y7" i="28"/>
  <c r="T7" i="28"/>
  <c r="Y5" i="28"/>
  <c r="U5" i="28"/>
  <c r="T10" i="28"/>
  <c r="T9" i="28"/>
  <c r="Y6" i="28"/>
  <c r="Y8" i="28"/>
  <c r="Y10" i="28"/>
  <c r="Y9" i="28"/>
  <c r="Y4" i="28"/>
  <c r="U6" i="28" l="1"/>
  <c r="AG6" i="22"/>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authors>
    <author>tc={668DC2A9-0864-40E6-A034-1EF188246776}</author>
    <author>tc={668DC2A9-0864-40E7-A034-1EF188246776}</author>
    <author>tc={668DC2A9-0864-40E8-A034-1EF188246776}</author>
    <author>Manuela Hernandez</author>
    <author>tc={668DC2A9-0864-40E9-A034-1EF188246776}</author>
    <author>Sandra Patricia Henao Reyes</author>
    <author>tc={668DC2A9-0864-40EA-A034-1EF188246776}</author>
    <author>tc={668DC2A9-0864-40EB-A034-1EF188246776}</author>
    <author>tc={668DC2A9-0864-40EC-A034-1EF188246776}</author>
    <author>tc={668DC2A9-0864-40ED-A034-1EF188246776}</author>
    <author>tc={668DC2A9-0864-40EE-A034-1EF188246776}</author>
    <author>tc={668DC2A9-0864-40EF-A034-1EF188246776}</author>
    <author>tc={668DC2A9-0864-40F0-A034-1EF188246776}</author>
  </authors>
  <commentList>
    <comment ref="O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H7" authorId="3" shapeId="0">
      <text>
        <r>
          <rPr>
            <b/>
            <sz val="9"/>
            <color indexed="81"/>
            <rFont val="Tahoma"/>
            <family val="2"/>
          </rPr>
          <t>Manuela Hernandez:</t>
        </r>
        <r>
          <rPr>
            <sz val="9"/>
            <color indexed="81"/>
            <rFont val="Tahoma"/>
            <family val="2"/>
          </rPr>
          <t xml:space="preserve">
Actividades a realizar una vez se convaliden las tablas por el archivo distrital</t>
        </r>
      </text>
    </comment>
    <comment ref="O10"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N11" authorId="5" shapeId="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1" authorId="3" shapeId="0">
      <text>
        <r>
          <rPr>
            <b/>
            <sz val="9"/>
            <color indexed="81"/>
            <rFont val="Tahoma"/>
            <family val="2"/>
          </rPr>
          <t>Manuela Hernandez:</t>
        </r>
        <r>
          <rPr>
            <sz val="9"/>
            <color indexed="81"/>
            <rFont val="Tahoma"/>
            <family val="2"/>
          </rPr>
          <t xml:space="preserve">
Se aprobó segunda prórroga mediante memorando n°3-2023-1947 del 23/11/2023.
Se aprobó prorroga mediante memorando n°3-2023-807 del 16/05/2023.</t>
        </r>
      </text>
    </comment>
    <comment ref="H12" authorId="3" shapeId="0">
      <text>
        <r>
          <rPr>
            <b/>
            <sz val="9"/>
            <color indexed="81"/>
            <rFont val="Tahoma"/>
            <family val="2"/>
          </rPr>
          <t>Manuela Hernandez:</t>
        </r>
        <r>
          <rPr>
            <sz val="9"/>
            <color indexed="81"/>
            <rFont val="Tahoma"/>
            <family val="2"/>
          </rPr>
          <t xml:space="preserve">
Actividades a realizar una vez se convaliden las tablas por el archivo distrital</t>
        </r>
      </text>
    </comment>
    <comment ref="O12"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3"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5"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6"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7"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8"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9"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N25" authorId="5" shapeId="0">
      <text>
        <r>
          <rPr>
            <b/>
            <sz val="9"/>
            <color indexed="81"/>
            <rFont val="Tahoma"/>
            <family val="2"/>
          </rPr>
          <t>Sandra Patricia Henao Reyes:</t>
        </r>
        <r>
          <rPr>
            <sz val="9"/>
            <color indexed="81"/>
            <rFont val="Tahoma"/>
            <family val="2"/>
          </rPr>
          <t xml:space="preserve">
</t>
        </r>
      </text>
    </comment>
    <comment ref="O25" authorId="5" shapeId="0">
      <text>
        <r>
          <rPr>
            <b/>
            <sz val="9"/>
            <color indexed="81"/>
            <rFont val="Tahoma"/>
            <family val="2"/>
          </rPr>
          <t>Sandra Patricia Henao Reyes:</t>
        </r>
        <r>
          <rPr>
            <sz val="9"/>
            <color indexed="81"/>
            <rFont val="Tahoma"/>
            <family val="2"/>
          </rPr>
          <t xml:space="preserve">
Se determina esta fecha, </t>
        </r>
      </text>
    </comment>
  </commentList>
</comments>
</file>

<file path=xl/sharedStrings.xml><?xml version="1.0" encoding="utf-8"?>
<sst xmlns="http://schemas.openxmlformats.org/spreadsheetml/2006/main" count="1237" uniqueCount="451">
  <si>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</si>
  <si>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</si>
  <si>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</si>
  <si>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</si>
  <si>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</si>
  <si>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</si>
  <si>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</si>
  <si>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</si>
  <si>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</si>
  <si>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</si>
  <si>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</si>
  <si>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</si>
  <si>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</si>
  <si>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</si>
  <si>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</si>
  <si>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</si>
  <si>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</si>
  <si>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</si>
  <si>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</si>
  <si>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</si>
  <si>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</si>
  <si>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</si>
  <si>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</si>
  <si>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</si>
  <si>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</si>
  <si>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</si>
  <si>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</si>
  <si>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</si>
  <si>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</si>
  <si>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</si>
  <si>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</si>
  <si>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</si>
  <si>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</si>
  <si>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</si>
  <si>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</si>
  <si>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</si>
  <si>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</si>
  <si>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</si>
  <si>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</si>
  <si>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</si>
  <si>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</si>
  <si>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</si>
  <si>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</si>
  <si>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</si>
  <si>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</si>
  <si>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</si>
  <si>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</si>
  <si>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</si>
  <si>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</si>
  <si>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</si>
  <si>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</si>
  <si>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</si>
  <si>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</si>
  <si>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</si>
  <si>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</si>
  <si>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</si>
  <si>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</si>
  <si>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</si>
  <si>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</si>
  <si>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</si>
  <si>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</si>
  <si>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CIERRES ACCION / HALLAZGO</t>
  </si>
  <si>
    <t>Causa(s) del hallazgo</t>
  </si>
  <si>
    <t>Tipo de acción Propuesta</t>
  </si>
  <si>
    <t>Fecha de inicio
(DD-MM-AA)</t>
  </si>
  <si>
    <t>Fecha terminación
(DD-MM-AA)</t>
  </si>
  <si>
    <t>Seguimiento IV Trimestre</t>
  </si>
  <si>
    <t>4.Fecha seguimiento</t>
  </si>
  <si>
    <t>4.Detalle del avance de la acción de mejora</t>
  </si>
  <si>
    <t>4.Actividades realizadas  a la fecha</t>
  </si>
  <si>
    <t>4.Resultado del indicador</t>
  </si>
  <si>
    <t>4. 100% avance en ejecución de la meta</t>
  </si>
  <si>
    <t>4.Alerta</t>
  </si>
  <si>
    <t>4.Analisis - Seguimiento OCI</t>
  </si>
  <si>
    <t>4. Auditor que realizó el seguimiento</t>
  </si>
  <si>
    <t>4. Estado de la acción</t>
  </si>
  <si>
    <t>Origen Externo</t>
  </si>
  <si>
    <t>INFORME VISITA DIRECCIÓN DISTRITAL DE ARCHIVO 2019</t>
  </si>
  <si>
    <t>GESTIÓN DOCUMENTAL</t>
  </si>
  <si>
    <t xml:space="preserve">No cuenta con Tablas de Valoracion Documental TVD convalidadas por el ente competente </t>
  </si>
  <si>
    <t>Aún no se ha terminado el levantamiento del inventario único documental del fondo documental acumulado para todos los periodos históricos</t>
  </si>
  <si>
    <t>4. Elaboración de las Tablas de Valoración Documental</t>
  </si>
  <si>
    <t>Tablas de Valoración por cada uno de los 7 periodos</t>
  </si>
  <si>
    <t>Correctiva</t>
  </si>
  <si>
    <t>Unidad de Bienes y Servicios</t>
  </si>
  <si>
    <t>31/12/2023</t>
  </si>
  <si>
    <t>Se idetifico que son 9 periodos, esta en proceso de desarrollo, depende de la finalizacion del inventario documental las series y subseries que en este se identifiquen.</t>
  </si>
  <si>
    <t>Se presentaron evidencias de los avances realizados en el proceso de implementación de la acción de mejora, como el Acta de Reunión de trabajo grupo interdisciplinario (sin fecha), donde se identificó que las tablas de valoración es para 9 periodos históricos y no 7 como se propuso en el documento “Historia Institucional de la Lotería de Bogotá”, en consecuencia las TVD aún se encuentran en proceso.</t>
  </si>
  <si>
    <t>Islena Pineda Rodríguez</t>
  </si>
  <si>
    <t>5. Elaboración de la memoria descriptiva según requerimientos Acuerdo 04 de 2019 del AGN</t>
  </si>
  <si>
    <t>Memoria descriptiva</t>
  </si>
  <si>
    <t>Se presentaron evidencias de los avances realizados en el proceso de implementación de la acción de mejora, como el Acta de Reunión de trabajo grupo interdisciplinario (sin fecha), donde se identificó que las tablas de valoración es para 9 periodos históricos y no 7 como se propuso en el documento “Historia Institucional de la Lotería de Bogotá”; en consecuencia la memoria descriptiva, aún se encuentra en proceso.</t>
  </si>
  <si>
    <t xml:space="preserve">6. Presentar las TVD al  Comité Institucional de gestión y Desempeño
</t>
  </si>
  <si>
    <t>Acta de aprobación del Comité Institucional de Gestión y Desempeño</t>
  </si>
  <si>
    <t xml:space="preserve">Se presentaron evidencias de los avances realizados en el proceso de implementación de la acción de mejora, como el Acta de Reunión de trabajo grupo interdisciplinario (sin fecha), donde se identificó que las tablas de valoración es para 9 periodos históricos y no 7 como se propuso en el documento “Historia Institucional de la Lotería de Bogotá”; en consecuencia la presentación de las TVD para aprobación por parte del Comité Institucional de Gestión y Desempeño, se producirá una vez se ejecuten las dos acciones de mejora anteriormente descritas para este mismo hallazgo. </t>
  </si>
  <si>
    <t xml:space="preserve">No se ha intervenido el Fondo Documental Acumulado de acuerdo a las Tablas de valoracion  Documental </t>
  </si>
  <si>
    <t>No se cuenta con el instrumento Archivistico convalidado para proceder a la intervencion del Fondo documental Acumulado.</t>
  </si>
  <si>
    <t>1. Aplicación de los procesos archivísticos (Clasificación, Ordenación y Descripción)
2. Foliación 
3. Conformación de expedientes según series y subseries documentales -TVD
4. Ubicación en la estantería por periodos históricos y según organigrama
5. Aplicación TVD en su disposición final (Transferencias documentales secundarias y eliminación documental de acuerdo con los tiempos de retención)</t>
  </si>
  <si>
    <t>Aplicación de las Tablas de Valoración Documental</t>
  </si>
  <si>
    <t>Es necesario la convalidacion de las tablas de valoracion documental</t>
  </si>
  <si>
    <t xml:space="preserve">EN TERMINO </t>
  </si>
  <si>
    <t xml:space="preserve">No se presentaron evidencias de avances en las acciones de mejoramiento a implementar.  </t>
  </si>
  <si>
    <t xml:space="preserve">La entidad no ha realizado transferencias secundarias  a la direccion Distrital de Archivos  de Bogota. </t>
  </si>
  <si>
    <t>No se cuenta con el instrumento Archivistico convalidado para reaizazr transferencias documentales secundarias</t>
  </si>
  <si>
    <t xml:space="preserve">Aplicación de las Tablas de Valoración Documental convalidadas por la Dirección Archivo de Bogotá: 
1. Revisión de las series y subseries documentales de acuerdo con la disposición final, según TVD.
2. Separar los expedientes y elaborar inventario de las series a transfererir.
3. Realizar a descripción documental de acuerdo con la norma ISAD-G sobre descripción archivística.
4. Enviar a la Dirección Distrital de Archivo de Bogotá la documentación a transferir.
Personas: Archivista y tecnologos contratados para realizar as actividades correspondientes.
</t>
  </si>
  <si>
    <t>Tablas de Valoración Documental aplicadas</t>
  </si>
  <si>
    <t>Es necesario la convalidacion de las tablas de valoracion documental para su aplicacion</t>
  </si>
  <si>
    <t>La entidad no ha publicado en la pagina web la informacion de las transferencias secundarias realizadas a la direccion distrital de archivo de bogota, en cumplimiento con el decreto 1515  Articulo 16, compilado en el decreto 1080 de 2015 Articulos 2.8.10.14</t>
  </si>
  <si>
    <t>Aplicación de las Tablas de Valoración Documental convalidadas por la Dirección Archivo de Bogotá:
1. Publicación en la página web de la entidad la información, una vez se hayan realizado las transferencias secundarias al Arhivo de Bogotá.</t>
  </si>
  <si>
    <t>Aplicación de las Tablas de Valoración Documental aplicadas</t>
  </si>
  <si>
    <t>INFORME VISITA DIRECCIÓN DISTRITAL DE ARCHIVO 2020</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</si>
  <si>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</si>
  <si>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</si>
  <si>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1. Incorporar en la planta de personal de la Lotería de Bogotá, el archivista para el manejo de los procesos de gestión documental, de acuerdo con la normatividad vigente.
2. Nombrar el profesional con el perfil y competencias descritos en el Manual de Funciones.</t>
  </si>
  <si>
    <t>Resolución de nombramiento profesional en Archivística</t>
  </si>
  <si>
    <t>ya se encuentra incluido en el manual de funciones para la vigencia 2024.</t>
  </si>
  <si>
    <t>INFORME VISITA DIRECCIÓN DISTRITAL DE ARCHIVO 2021</t>
  </si>
  <si>
    <t>Actualización de las Tablas de Retención Documental</t>
  </si>
  <si>
    <t>La TRD no fueron actualizadas una vez se expidió el acuerdo 005 de 2015 por la cual se modifican las funciones de algunas dependencias, de conformidad con la normatividad vigente.</t>
  </si>
  <si>
    <t>9. Enviar las Tablas de Retención para convalidación a la Dirección Distrital Archivo de Bogotá</t>
  </si>
  <si>
    <t xml:space="preserve">Comunicación de envío de las TRD con anexos
</t>
  </si>
  <si>
    <t>Se enviaron las Tablas de Retención para convalidación a la Dirección Distrital Archivo de Bogotá el dia 06 de Dciembre 2023 con radicado 2-2023-1893, no obstante se solicita prolongar la accion toda vez que el dia 11 de enero 2024 se sostuvo una reunion que el archivo distrital de bogota y el mismo sugirio verificar los entregables de estas TRD por lo cual se acordo la devolucion de estas para realizar dicho proceso.</t>
  </si>
  <si>
    <t xml:space="preserve">Se presentó como evidencia del cumplimiento de esta acicón de mejora el oficio No.con radicado 2-2023-1893 del 6 de diciembre de 2023, el cual es acorde con la acción de mejora y la unidad de medida. </t>
  </si>
  <si>
    <t>CERRADA</t>
  </si>
  <si>
    <t>INFORME VISITA DIRECCIÓN DISTRITAL DE ARCHIVO 2022</t>
  </si>
  <si>
    <t xml:space="preserve">Implementar los instrumentos archivísticos Banco Terminológico y Modelo de Requisitos para la gestión de los documenros electrónicos </t>
  </si>
  <si>
    <t xml:space="preserve">No se ha implementdo debido a que las tablas convalidadas, no se habían creado expedientes electrónicos </t>
  </si>
  <si>
    <t xml:space="preserve">Implementar el Banco Terminológico </t>
  </si>
  <si>
    <t>Actualización del Banco Terminológico de acuerdo con la actualización de las tablas de Retención Documental y el Modelo de Requisitos de Documentos Electrónicos</t>
  </si>
  <si>
    <t>SECRETARIA GENERAL</t>
  </si>
  <si>
    <t>Una vez convalidado las TRD se iniciara la actualizacion del banco terminologico correspondiente a dicha tabla documental.</t>
  </si>
  <si>
    <t xml:space="preserve">No se presentaron evidencias sobre avances de las acciones de mejora a implementar.  </t>
  </si>
  <si>
    <t>Implementar el Modelo de Requisitos para la Gestión de los Documentos Electrónicos</t>
  </si>
  <si>
    <t>Herramienta de evaluación -SGD</t>
  </si>
  <si>
    <t>se encuentra en porceso de elaboracion del Checklist para la implementacion del Modelo de requisitos para la gestion de los Documentos Electronicos.</t>
  </si>
  <si>
    <t>Actualizar los inventarios documentales de los archivos de gestión</t>
  </si>
  <si>
    <t>Las dependencias no actualizan los inventarios de los archivos de gestión</t>
  </si>
  <si>
    <t>Realizar el seguimiento a las dependencias para el cumplimiento de la actualización de los inventarios documentales de los archivos de gestión</t>
  </si>
  <si>
    <t>Formato de Inventario Único Documental actualizado por cada una de las dependencias</t>
  </si>
  <si>
    <t>27/12/2023</t>
  </si>
  <si>
    <t>el dia 27 de Diciembre la Unidad de recursos fisicos envia comunicacion solicitando la actualizando de los archivos de gestion por medio de los instrumentos pertinentes (Formato unica de inventario documental- Fuid)</t>
  </si>
  <si>
    <t>OK</t>
  </si>
  <si>
    <t>Se presentaron como evidencias del cumplimiento de la acción de mejora actas de visita a los archivos de gestión del 12 de diciembre de 2023, realizadas a Talento Humano y Control Interno y de fecha 27 de diciembre de 2023 realizada a Oficial de Cumplimiento.</t>
  </si>
  <si>
    <t>CUMPLIDA</t>
  </si>
  <si>
    <t xml:space="preserve">CERRADO </t>
  </si>
  <si>
    <t>Elaborar el procedimiento o instrutivo para la digitalización de documentos de archivo</t>
  </si>
  <si>
    <t>No se había contemplado elaborar dicho instructivo</t>
  </si>
  <si>
    <t>Elaborar el procedimiento para la digitalización de documentos de archivo</t>
  </si>
  <si>
    <t>Procecimiento y/o instructivo para la digitalización de documentos de archivo.</t>
  </si>
  <si>
    <t>ya se encuentra una version, se debera actualizar en relacion con el modelo MIGDA del archivo distrital de bogota y presentarla aprobacion al comite de gestion y desempeño.</t>
  </si>
  <si>
    <t xml:space="preserve">Si bien, se presenta como evidencia la Política de Gestión Documental, donde se toca tangencialmente la digitalización de los documentos de archivo. Lo cierto es que el documento necesario para dar cumplimiento a la implementación de la acción de mejora es el procedimiento o instructivo el cual no fue evidenciado. </t>
  </si>
  <si>
    <t>ABIERTO</t>
  </si>
  <si>
    <t>Formular, aprobar e implementar el esquema de metadatos para la gestión de documentos electrónicos de archivo</t>
  </si>
  <si>
    <t>No se había  formulado, a raíz, de que las Tablas de Retención Documental no se encontraban actualizadas</t>
  </si>
  <si>
    <t>formular el esquema de metados para la gestión de documentos electrónicos de archivo</t>
  </si>
  <si>
    <t>Esquema de Metados para la Gestión de Documentos Electrónicos de Archivo</t>
  </si>
  <si>
    <t>el esquema de metadatos se debe plantear una vez el SIGA este un 100% implementado en todos sus modulos.</t>
  </si>
  <si>
    <t>Aprobar el esquema de metadatos para la gestión de documentos electrónicos de archivo</t>
  </si>
  <si>
    <t>Acta de aprobación por parte del Comité Institucional de Gestión y Desempeño</t>
  </si>
  <si>
    <t>Una vez se formule el esquema de metadatos para la gestion de documentos electronicos se solicitara sua aprobacion por el comite institucional de gestion y desempeño.</t>
  </si>
  <si>
    <t>Implementar el Esquema de Metadatos para la Gestión de Documentos Electrónicos de Archivo</t>
  </si>
  <si>
    <t>Acto Administrativo de adopción e implementación Esquema de Metadatos para la Gestión de Documentos Electrónicos de Archivo</t>
  </si>
  <si>
    <t>Una vez se apruebe el esquema de metadatos por el  comite institucional de gestion y desempeño. se dara inicio asu implementacion.</t>
  </si>
  <si>
    <t>Implementar mecanismos de firma electrónica para la producción de documentos electrónicos de archivo-SGDA para controlar el ciclo vital de los documentos electrónicos de archivo desde su producción hasta su disposisicón final, garantizando el acceso y preservación de los documentos producidos por la entidad</t>
  </si>
  <si>
    <t>falta de controles para implementar la firma electrónica</t>
  </si>
  <si>
    <t>Implementación de la firma electrónica</t>
  </si>
  <si>
    <t>Comunicaciones oficiales con firma electrónica</t>
  </si>
  <si>
    <t>la implentacion de la firma electronica  se debe  realizar  una vez el SIGA este un 100% implementado en todos sus modulos.</t>
  </si>
  <si>
    <t>Formular e implementar la política de cero papel</t>
  </si>
  <si>
    <t>Falta de seguimiento de los procesos</t>
  </si>
  <si>
    <t xml:space="preserve">Formular la política de cero papel </t>
  </si>
  <si>
    <t>Se formula Politica de cero papel el dia 27/12/23 y se aprueba el dia 04/01/2024 por comite institucional de gestion y desempeño</t>
  </si>
  <si>
    <t>Aunque no se presentó el acta como lo establece la unidad de medida, lo cieto es que se evidencia documento oficial denominado  "Política de Cero Papel" con Aprobación: Comité Institucional de Gestión y Desempeño y 04 de enero de 2024</t>
  </si>
  <si>
    <t xml:space="preserve">CERRADA </t>
  </si>
  <si>
    <t xml:space="preserve"> Implementar la política de cero papel</t>
  </si>
  <si>
    <t>Implementar la política de cero papel</t>
  </si>
  <si>
    <t xml:space="preserve">Guía para la implementación de la política de eficiencia en el uso y consumo del papel </t>
  </si>
  <si>
    <t>31/05/2024</t>
  </si>
  <si>
    <t>30/12/2023</t>
  </si>
  <si>
    <t>el dia 30 Diciembre del 2023 se solicito a la dependencia de Control interno por medio de correo electronico, la apliacion para el dia 31 de Mayo del 2024, para su implentacion se realizara atravez de una herramienta de medicion adjunto.</t>
  </si>
  <si>
    <t xml:space="preserve">ALERTA </t>
  </si>
  <si>
    <t>Se presentó como evidencia una matriz de control en reducción de papel, con referentes y el cronograma anual, al analizarlo se pudo determinar que este documento NO contituye la Guía para la implementación de la política de eficiencia en el uso y consumo del papel, por lo tanto,se considera que la acción de mejora se cumplió.</t>
  </si>
  <si>
    <t xml:space="preserve">Aprobar el Sistema Integrado de Conservación </t>
  </si>
  <si>
    <t>No se ha enviado para aprobación, ya que falta el componente del Plan de Preservación Digital</t>
  </si>
  <si>
    <t>Actualización del Plan de Preservación Digital</t>
  </si>
  <si>
    <t>Plan de Preservación Digital</t>
  </si>
  <si>
    <t>el dia 30 Diciembre del 2023 se solicito a la dependencia de Control interno por medio de correo electronico, la apliacion para el dia 31 de Mayo del 2024</t>
  </si>
  <si>
    <t xml:space="preserve">No se presentaron evidencias sobre avances de las acciones de mejora a implementar, como es el Plan de Preservación Digital. </t>
  </si>
  <si>
    <t>Enviar aprobación el documento del Sistema Integrado de Conservación</t>
  </si>
  <si>
    <t xml:space="preserve">Sistema Integrado de Conservación aprobado </t>
  </si>
  <si>
    <t xml:space="preserve">No se presentaron evidencias sobre avances de las acciones de mejora a implementar, como es el Sistema Integrado de Conservación aprobado.  </t>
  </si>
  <si>
    <t>Incluir en el informe de rendición de cuentas de la entidad las acciones, logros y dificultades del proceso de gestión documental.</t>
  </si>
  <si>
    <t xml:space="preserve">No se tuvo en cuenta el proceso de gestión documental por parte de los involucrados </t>
  </si>
  <si>
    <t>Incluir en el informe de rendición de cuentas la gestión del proceso de gestión documental</t>
  </si>
  <si>
    <t>Informe de Rendición de Cuentas</t>
  </si>
  <si>
    <t>30/03/2024</t>
  </si>
  <si>
    <t>No se realizo esta accion</t>
  </si>
  <si>
    <t xml:space="preserve">No se presentaron evidencias sobre avances de las acciones de mejora a implementar, como es el Documento de Informe de Rendición de Cuentas.  </t>
  </si>
  <si>
    <t>INFORME VISITA DIRECCIÓN DISTRITAL DE ARCHIVO 2023</t>
  </si>
  <si>
    <t xml:space="preserve">Implementar los programas específicos del Progama de Gestión Documental </t>
  </si>
  <si>
    <t>No se han imlementado los programas especifìcos debido al proceso de actulización de las Tablas de Retención Documental, en razón a que es una de las actividades que dependen, muchas de las actividades de los programas.</t>
  </si>
  <si>
    <r>
      <rPr>
        <sz val="10"/>
        <color rgb="FF000000"/>
        <rFont val="Arial Narrow"/>
      </rPr>
      <t xml:space="preserve">Implementar los programas específicos que se relacionana a continuación y realizar informes de manera anual:
1. Programa de normalización de formas y formularios electrónicos
2. Programa de documentos vitales o esenciales
3. Programa de gestión de documentos electrónicos
4. Programa de reprografía
5. Programa de documentos especiales
6. Plan Institucional de capacitación
7. Programa de auditoría y contro
</t>
    </r>
    <r>
      <rPr>
        <b/>
        <sz val="10"/>
        <color rgb="FF000000"/>
        <rFont val="Arial Narrow"/>
      </rPr>
      <t xml:space="preserve">NOTA ACLARATORIA: </t>
    </r>
    <r>
      <rPr>
        <sz val="10"/>
        <color rgb="FF000000"/>
        <rFont val="Arial Narrow"/>
      </rPr>
      <t>Las fechas propuestas, se dan en razón en primer lugar, porque se tienen formuladas varias acciones de cumplimiento de los planes de mejoramiento de las anteriores vigencias, en segundo lugar la implementación de cada uno de estos programas específicos dependen de la actualización de las TRD.</t>
    </r>
  </si>
  <si>
    <t>7 programas.
7 Informes anuales.</t>
  </si>
  <si>
    <t>Acción de mejora</t>
  </si>
  <si>
    <t>UNIDAD DE RECURSOS FÍSICOS</t>
  </si>
  <si>
    <t>estos programas especificos se implementan una vez actualizado e implementado el programa de gestion documental.</t>
  </si>
  <si>
    <t xml:space="preserve">Si bien, se presenta como evidencia el Programa de Gestión Documental, donde los 7 programas específicos son contemplados, no existe evidencia de los informes que señala la unidad de medida.  </t>
  </si>
  <si>
    <t>Incorporar en la herramienta de seguimiento a la ejecución del programa de gestión documental una columna que permita identificar si las actividades programadas responden a la implementación del Programa de Gestión Documental, Plan Institucional de Archivos o Sistema Integrado de Conservación</t>
  </si>
  <si>
    <t>Sugerencia del Archivo de Bogotá, teniendo en cuenta que no hay un formato estipulado para la herramienta de seguimiento</t>
  </si>
  <si>
    <t xml:space="preserve">
1. Formalizar el formato de herramienta de seguimiento con la Oficina Asesora de Planeación
2. Incluir en la herramienta de seguimiento los campos de Programa de Gestión Documental-PGD y Plan Institucional de Archivos -PINAR</t>
  </si>
  <si>
    <t>Formato de Herramienta de seguimiento actualizada y aprobada por el Comité Institucional de Gestión y Desempeño</t>
  </si>
  <si>
    <t>Acción Correctiva</t>
  </si>
  <si>
    <t>se dara inicio en el mes de febrero</t>
  </si>
  <si>
    <t xml:space="preserve">Levantamiento del Inventario documental de los expedientes que han sido trasladados al depósito del Archivo Central, sin el cumplimiento de los requisitos de una transferencia o sin la aplicación de las Tablas de Retención Documental </t>
  </si>
  <si>
    <t>La causa es porque las dependencias realizaron traslados documentales, y no se les dieron los lineamientos para realizar las transferencias documentales primarias, por lo tanto, se hace necesario aplicar las Tablas de Retención Documental aplicando  los procesos archivísticos</t>
  </si>
  <si>
    <r>
      <rPr>
        <sz val="10"/>
        <color rgb="FF000000"/>
        <rFont val="Arial Narrow"/>
      </rPr>
      <t xml:space="preserve">1 .Verificación y organización de los expedientes de cada una de las dependencias de acuerdo con las Tablas de Retención Documental
</t>
    </r>
    <r>
      <rPr>
        <b/>
        <sz val="10"/>
        <color rgb="FF000000"/>
        <rFont val="Arial Narrow"/>
      </rPr>
      <t>NOTA</t>
    </r>
    <r>
      <rPr>
        <sz val="10"/>
        <color rgb="FF000000"/>
        <rFont val="Arial Narrow"/>
      </rPr>
      <t>: Los informes de se entregaran uno por cada seguimiento del Plan de Mejoramiento</t>
    </r>
  </si>
  <si>
    <t>Informe de los expedientes organizados, que contenga la descripción de la verificación de la organización de los expedientes de la dependencias, de acuerdo con las TRD</t>
  </si>
  <si>
    <r>
      <t xml:space="preserve">1. Elaboración del Inventario Único conforme a las series y subseries documentales de acuerdo con la TRD.
</t>
    </r>
    <r>
      <rPr>
        <b/>
        <sz val="10"/>
        <rFont val="Arial Narrow"/>
        <family val="2"/>
      </rPr>
      <t>NOTA:</t>
    </r>
    <r>
      <rPr>
        <sz val="10"/>
        <rFont val="Arial Narrow"/>
        <family val="2"/>
      </rPr>
      <t xml:space="preserve"> Teniendo en cuenta, el volumen documental para la organización de los expedientes, y de otra parte, no se cuenta con suficiente personal para realizar la labor se estipulan las fechas en un mediano plazo. </t>
    </r>
  </si>
  <si>
    <t>Informe que contenga la descripción de la verificación efectuada a la elaboración del Inventario Único conforme a las series y subseries de las TRD</t>
  </si>
  <si>
    <t xml:space="preserve">Implementar los instrumentos archivísticos Banco Terminológico y Modelo de Requisitos para la gestión de los documentos electrónicos </t>
  </si>
  <si>
    <t>No se ha implementado debido a que las tablas convalidadas, no se cuentan con expedientes electrónicos</t>
  </si>
  <si>
    <t xml:space="preserve">1. Incluir dentro del Sistema de Gestión de Documento Electrónico la terminológica del Banco Terminológico
</t>
  </si>
  <si>
    <t xml:space="preserve">Informe de la inclusión de la terminología </t>
  </si>
  <si>
    <t xml:space="preserve">2. Implementar las actividades  del Modelo de Requisitos de Documentos Electrónicos </t>
  </si>
  <si>
    <t>Informe de seguimiento reportando las actividades implementadas</t>
  </si>
  <si>
    <t>Realizar el levantamiento de los inventarios documentales de la producción documental anterior a 2008 y que se encuentra en las oficinas productoras.</t>
  </si>
  <si>
    <t>A raíz de los seguimientos trimestrales que implementó Gestión Documental desde la vigencia 2022, se evidenció que las dependencias contaban con documentación anterior al 2008</t>
  </si>
  <si>
    <t>Trasladar los expedientes que se encuentren pendientes en las dependencias anteriores al 2008, al Archivo Central a través del Inventario Único Documental.</t>
  </si>
  <si>
    <t>Inventario Único Documental Secretaria General
Inventario  Único Documental Unidad de Talento Humano
 Inventario  Único Documental Unidad de Financiera y Contable.</t>
  </si>
  <si>
    <t>Una vez convalidado las TDV se iniciara las tranferencias documentales secundarias.</t>
  </si>
  <si>
    <t>Elaborar y ejecutar el Plan de Transferencias Secundarias</t>
  </si>
  <si>
    <t>No se había elaborado en razón a que la entidad aún no cuenta con Tablas de Valoración Documental, hasta tanto no sean convalidadas y la documentación no cumpla su tiempo de retención en el Archivo Central,  no se podrá dar cumplimento al Plan de transferencias Secundarias</t>
  </si>
  <si>
    <t>Elaborar e implementar el Plan de transferencias secundarias e implementarlo, una vez sean convalidadas las Tablas de Valoración Documental, le cual debe ser aprobado por el Comité Institucional de Gestión y Desempeño.</t>
  </si>
  <si>
    <t xml:space="preserve">Plan de transferencias documentales secundarias </t>
  </si>
  <si>
    <t>Implementar el Plan de Conservación Documental y la herramienta de seguimiento a los programas de conservación documental</t>
  </si>
  <si>
    <t>No se había contratado el profesional, en razón a que se deben contar con unos equipos de medición de temperatura y humedad relativa como parte de la implementación del Sistema Integrado de Conservación</t>
  </si>
  <si>
    <t xml:space="preserve">Contratar el profesional en Conservación  e incluir dentro de las obligaciones del contrato la Implementación del l Plan de Conservación Documental </t>
  </si>
  <si>
    <t xml:space="preserve">Contrato de prestación de servicios </t>
  </si>
  <si>
    <t>Para el mes de enero del 2024 se iniciara con la elaboracion del estudio previo.</t>
  </si>
  <si>
    <t>Actualización del Banco Terminológico</t>
  </si>
  <si>
    <t>Los términos relacionados en el documento actual del Banco Terminológico no cuentan con una descripción, valoración disposición final, ni tipologías documentales asociadas, esto en razón a que se encuentra en actualización las Tablas de Retención Documental</t>
  </si>
  <si>
    <t>Actualizar el Banco Terminológico de acuerdo con la actualización de las Tablas de Retención Documental, una vez estén convalidadas</t>
  </si>
  <si>
    <t>Banco terminológico actualizado</t>
  </si>
  <si>
    <t>Actualizar la Tabla de Control de Acceso</t>
  </si>
  <si>
    <r>
      <rPr>
        <sz val="10"/>
        <color rgb="FF000000"/>
        <rFont val="Arial Narrow"/>
      </rPr>
      <t xml:space="preserve">No hay  se tuvo en  cuenta dichos capos en el  momento de la elaboración del documento, por lo tanto, se debe incluir en la Tabla de Control de Acceso los privilegios para editar, leer, organizar, transferir, publicar y copiar.
</t>
    </r>
    <r>
      <rPr>
        <b/>
        <sz val="10"/>
        <color rgb="FF000000"/>
        <rFont val="Arial Narrow"/>
      </rPr>
      <t>NOTA</t>
    </r>
    <r>
      <rPr>
        <sz val="10"/>
        <color rgb="FF000000"/>
        <rFont val="Arial Narrow"/>
      </rPr>
      <t xml:space="preserve">: Las fechas propuestas se dan en razón, a que es necesario contar con las tablas de retención convalidadas, de modo tal, que no se suscite ningún cambio y se pueda pasar el documento para aprobación del Comité Institucional de Gestión </t>
    </r>
  </si>
  <si>
    <t>Incluir en la Tabla de Control de Acceso los privilegios para editar, leer, organizar, transferir, publicar y copiar</t>
  </si>
  <si>
    <t>Tabla de Control de Acceso actualizada</t>
  </si>
  <si>
    <t>Esta accion iniciara en el mes de marzo</t>
  </si>
  <si>
    <t>Definir políticas, lineamientos técnicos, jurídicos y funcionales y los procedimientos para la gestión y tratamiento de los documentos electrónicos de archivo acordes las necesidades de la Entidad.</t>
  </si>
  <si>
    <r>
      <t xml:space="preserve">La entidad se encuentra en el proceso de actualización de las Tablas de Retención Documental , en donde se definen los documentos electrónicos.
</t>
    </r>
    <r>
      <rPr>
        <b/>
        <sz val="10"/>
        <rFont val="Arial Narrow"/>
        <family val="2"/>
      </rPr>
      <t>NOTA</t>
    </r>
    <r>
      <rPr>
        <sz val="10"/>
        <rFont val="Arial Narrow"/>
        <family val="2"/>
      </rPr>
      <t>: Las fechas propuestas, se dan a mediano plazo, teniendo en cuenta que para la vigencia 2022 se encuentran muchas actividades para dar cumplimiento</t>
    </r>
  </si>
  <si>
    <t>1. Elaborar documento sobre las políticas para los documentos electrónicos de archivo</t>
  </si>
  <si>
    <t>Documento sobre Políticas de los  Documento Electrónicos</t>
  </si>
  <si>
    <t>la politica sobre los documentos electronicos archivo se debe plantear una vez el SIGA este un 100% implementado en todos sus modulos.</t>
  </si>
  <si>
    <t>2. Aprobar ante el Comité Institucional de Gestión y Desempeño el documento sobre las políticas para los documentos electrónicos de archivo</t>
  </si>
  <si>
    <t>3. Implementar  el documento sobre las políticas para los documentos electrónicos de archivo</t>
  </si>
  <si>
    <t>Actas de reunión con la Jefe de la Unidad de Recursos Físicos sobre el avance de la implementación</t>
  </si>
  <si>
    <t>Implementar el proceso de aprovisionamiento (adquirió, desarrollo y/o  mejoramiento) del SGDEA, acorde a los requerimientos y necesidades a nivel de documento electrónico de archivo de la entidad.</t>
  </si>
  <si>
    <t>Falta de incluir en el contrato del profesional en sistemas que se encarga del Sistema Integrado de Archivos-SIGA,  en el cual se encarga de los desarrollos, que se incluya el proceso de implementación de aprovisionamiento del SGDEA.</t>
  </si>
  <si>
    <t>1. Implementar los desarrollos y mejoras acorde con el contrato de prestación de servicios, el cual esta vigente.</t>
  </si>
  <si>
    <t>Proceso de aprovisionamiento implementado</t>
  </si>
  <si>
    <t>esta accion se encuentra en curso con el profesional contratado.</t>
  </si>
  <si>
    <t>Falta de implementación del Plan de Preservación Digital a Largo Plazo, que incluya principios, políticas, estrategias y acciones específicas para preservar a largo plazo los documentos que se generen en formatos electrónicos o que ese conviertan a este a partir del material analógico existente.</t>
  </si>
  <si>
    <t>1. Actualización del Plan de Preservación Digital a Largo Plazo</t>
  </si>
  <si>
    <t>1. Actualizar el Plan de Preservación Digital a largo Plazo actualizado</t>
  </si>
  <si>
    <t>Plan de Preservación Digital a Largo Plazo</t>
  </si>
  <si>
    <t>esta accion iniciara una vez contratado el profesional en conservacion.</t>
  </si>
  <si>
    <t>2. Aprobar por parte del Comité Institucional de Gestión y Desempeño el Plan de Preservación a Largo Plazo</t>
  </si>
  <si>
    <t>2. Acta de aprobación del . Plan de Preservación Digital a largo Plazo por parte del Comité Institucional de Gestión y Desempeño</t>
  </si>
  <si>
    <t>3. Seguimiento y control al plan de preservación Digital a largo plazo.</t>
  </si>
  <si>
    <t>Informe que contenga el seguimiento anual al plan de preservación digital a largo plazo.</t>
  </si>
  <si>
    <t xml:space="preserve">Seguimiento </t>
  </si>
  <si>
    <t>se dara inicio a esta actividada una vez el plan de presevacion digitaol este aprobado por el comite institucional de gestion y desempeño.</t>
  </si>
  <si>
    <t>Falta de estrategias que garanticen la reducción del consumo de papel en la entidad.</t>
  </si>
  <si>
    <t>1. Formular estrategias o acciones para reducción del consumo de papel en la entidad.</t>
  </si>
  <si>
    <t>Documento aprobado por la instancia correspondiente al interior de la Lotería de Bogotá,  que contenga la estrategia de reducción de consumo de papel</t>
  </si>
  <si>
    <t>Estrategia</t>
  </si>
  <si>
    <t xml:space="preserve">Se presentó como evidencia LA POLITA DE CERO PAPEL, con  Aprobación: Comité Institucional de Gestión y Desempeño
04 de enero de 2024
</t>
  </si>
  <si>
    <t>Capacitar y socializar la estrategia.</t>
  </si>
  <si>
    <t>Realizar jornadas de capacitación de herramientas colaborativas</t>
  </si>
  <si>
    <t>Capacitación y socialización</t>
  </si>
  <si>
    <t>31/04/2024</t>
  </si>
  <si>
    <t>esta accion ya se encuentra planteada en la politica de cero papel aprobada por el comite institucional de gestion y desempeño</t>
  </si>
  <si>
    <t>No se presentaron evidencias sobre la realización de jornadas de capacitación de herramientas colaborativas.</t>
  </si>
  <si>
    <t>Falta de estrategias para la difusión de la historia laboral</t>
  </si>
  <si>
    <t>Diseñar la estrategia de difusión de historia laboral</t>
  </si>
  <si>
    <t>Documento aprobado por la instancia correspondiente al interior de la Lotería de Bogotá,  que contenga la estrategia de difusión de la historia laboral</t>
  </si>
  <si>
    <t>Dar cumplimiento con la estrategia implementada</t>
  </si>
  <si>
    <t>Realizar un informe que contenga el seguimiento anual a la estrategia de difusión de historia laboral</t>
  </si>
  <si>
    <t>Seguimiento a la estrategia</t>
  </si>
  <si>
    <t>Ausencia de medidas, en materia de  adopción, implementación,  aplicación,  preservación, protección, y acceso en cada uno de los procesos que rigen la gestión documental relativos a los derechos humanos, de acuerdo con la normativa vigente.</t>
  </si>
  <si>
    <t>Identificar y determinar si es necesario incluir en el fondo documental documentos de archivo que registren información relacionada con alguna de las violaciones a los Derechos Humanos y si existen  e documentos producidos en ejercicio de sus funciones, relacionados con Derechos Humanos y DIH y ajustar las TRD Y TVD, incluirlos en los inventarios documentales.</t>
  </si>
  <si>
    <t>Elaborar un protocolo para la gestión documental de los archivos relativos a la violación de los derechos humanos, en donde se definan claramente los lineamientos para el manejo de dichos expedientes al interior de la entidad.</t>
  </si>
  <si>
    <t>Diagnóstico</t>
  </si>
  <si>
    <t>esta accion se desarrolla paralelamente con la elaboracion primaria y secundaria de las TRD Y TBD</t>
  </si>
  <si>
    <t>Socializar el protocolo para la gestión documental de los archivos relativos a la violación de los derechos humanos, a todos los servidores de la entidad.</t>
  </si>
  <si>
    <t>TABLA RESUMEN ESTADO PLANES DE MEJORAMIENTO-ARCHIVO DISTRITAL</t>
  </si>
  <si>
    <t>ÁREA AFECTADA</t>
  </si>
  <si>
    <t>ORIGEN</t>
  </si>
  <si>
    <t>N° OBSERVACIONES</t>
  </si>
  <si>
    <t>N° OBSERVACIONES CERRADAS</t>
  </si>
  <si>
    <t>N° ACCIONES</t>
  </si>
  <si>
    <t>ACCIONES CERRADAS A 31/12/2022</t>
  </si>
  <si>
    <t>ACCIONES CERRADAS I TRIMESTRE 2023</t>
  </si>
  <si>
    <t>ACCIONES CERRADAS II TRIMESTRE 2023</t>
  </si>
  <si>
    <t>ACCIONES CERRADAS III TRIMESTRE 2023</t>
  </si>
  <si>
    <t>ACCIONES CERRADAS IV TRIMESTRE 2023</t>
  </si>
  <si>
    <t>ACCIONES INCUMPLIDAS</t>
  </si>
  <si>
    <t xml:space="preserve"> EN EJECUCIÓN</t>
  </si>
  <si>
    <t>UNIDAD DE BIENES Y SERVICIOS</t>
  </si>
  <si>
    <t>TOTAL</t>
  </si>
  <si>
    <t>TABLA RESUMEN ESTADO PLANES DE MEJORAMIENTO</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</si>
  <si>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</si>
  <si>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</si>
  <si>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</si>
  <si>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</si>
  <si>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</si>
  <si>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</si>
  <si>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</si>
  <si>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</si>
  <si>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</si>
  <si>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</si>
  <si>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</si>
  <si>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</si>
  <si>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</si>
  <si>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</si>
  <si>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</si>
  <si>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</si>
  <si>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</si>
  <si>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</si>
  <si>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</si>
  <si>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</si>
  <si>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</si>
  <si>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</si>
  <si>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</si>
  <si>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</si>
  <si>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</si>
  <si>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</si>
  <si>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</si>
  <si>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</si>
  <si>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</si>
  <si>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</si>
  <si>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4.Evidencias o soportes ejecución acción de mejora</t>
  </si>
  <si>
    <t>4. 75% avance en ejecución de la meta</t>
  </si>
  <si>
    <t>4.Analisis - Seguimiento OCI4</t>
  </si>
  <si>
    <t>4.Auditor que realizó el seguimiento</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</si>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</sst>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dd/mm/yyyy;@"/>
    <numFmt numFmtId="166" formatCode="d/m/yy;@"/>
  </numFmts>
  <fonts count="58"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b/>
      <sz val="10"/>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8"/>
      <color rgb="FF323232"/>
      <name val="Arial"/>
      <family val="2"/>
    </font>
    <font>
      <b/>
      <sz val="10"/>
      <color theme="1"/>
      <name val="Arial"/>
      <family val="2"/>
    </font>
    <font>
      <sz val="10"/>
      <color theme="1"/>
      <name val="Arial"/>
      <family val="2"/>
    </font>
    <font>
      <sz val="10"/>
      <color rgb="FFFF0000"/>
      <name val="Arial"/>
      <family val="2"/>
    </font>
    <font>
      <b/>
      <sz val="9"/>
      <color theme="0"/>
      <name val="Arial"/>
      <family val="2"/>
    </font>
    <font>
      <b/>
      <sz val="11"/>
      <color theme="0"/>
      <name val="Arial"/>
      <family val="2"/>
    </font>
    <font>
      <sz val="11"/>
      <color theme="0"/>
      <name val="Arial"/>
      <family val="2"/>
    </font>
    <font>
      <sz val="11"/>
      <color theme="1"/>
      <name val="Arial"/>
      <family val="2"/>
    </font>
    <font>
      <u/>
      <sz val="10"/>
      <color theme="1"/>
      <name val="Arial Narrow"/>
      <family val="2"/>
    </font>
    <font>
      <b/>
      <sz val="11"/>
      <color rgb="FF000000"/>
      <name val="Arial Narrow"/>
      <family val="2"/>
    </font>
    <font>
      <sz val="11"/>
      <color rgb="FF000000"/>
      <name val="Arial Narrow"/>
      <family val="2"/>
    </font>
    <font>
      <sz val="10"/>
      <color rgb="FF000000"/>
      <name val="Arial Narrow"/>
    </font>
    <font>
      <b/>
      <sz val="10"/>
      <color rgb="FF000000"/>
      <name val="Arial Narrow"/>
    </font>
    <font>
      <sz val="10"/>
      <color rgb="FF000000"/>
      <name val="Arial Narrow"/>
      <charset val="1"/>
    </font>
  </fonts>
  <fills count="27">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FFFFFF"/>
        <bgColor rgb="FF000000"/>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cellStyleXfs>
  <cellXfs count="361">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1" xfId="0" applyFont="1" applyBorder="1"/>
    <xf numFmtId="0" fontId="30" fillId="0" borderId="7" xfId="0" applyFont="1" applyBorder="1"/>
    <xf numFmtId="0" fontId="30" fillId="0" borderId="9" xfId="0" applyFont="1" applyBorder="1"/>
    <xf numFmtId="0" fontId="30" fillId="0" borderId="12"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8" fillId="0" borderId="1" xfId="0" applyFont="1" applyBorder="1" applyAlignment="1">
      <alignment horizontal="center" vertical="center" wrapText="1"/>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0" fontId="28" fillId="0" borderId="0" xfId="0" applyFont="1" applyAlignment="1" applyProtection="1">
      <alignment vertical="center"/>
      <protection locked="0"/>
    </xf>
    <xf numFmtId="0" fontId="38" fillId="4" borderId="1" xfId="0" applyFont="1" applyFill="1" applyBorder="1" applyAlignment="1" applyProtection="1">
      <alignment horizontal="center" vertical="center"/>
      <protection locked="0"/>
    </xf>
    <xf numFmtId="14" fontId="29" fillId="0" borderId="1" xfId="0" applyNumberFormat="1" applyFont="1" applyBorder="1" applyAlignment="1" applyProtection="1">
      <alignment horizontal="center" vertical="center" wrapText="1"/>
      <protection locked="0"/>
    </xf>
    <xf numFmtId="0" fontId="35" fillId="0" borderId="0" xfId="0" applyFont="1"/>
    <xf numFmtId="0" fontId="29" fillId="0" borderId="1" xfId="0" applyFont="1" applyBorder="1" applyAlignment="1" applyProtection="1">
      <alignment horizontal="center" vertical="center" wrapText="1"/>
      <protection locked="0"/>
    </xf>
    <xf numFmtId="0" fontId="29" fillId="16" borderId="1" xfId="0" applyFont="1" applyFill="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29" fillId="16" borderId="2" xfId="0" applyFont="1" applyFill="1" applyBorder="1" applyAlignment="1">
      <alignment horizontal="center" vertical="center" wrapText="1"/>
    </xf>
    <xf numFmtId="0" fontId="38" fillId="0" borderId="2" xfId="0" applyFont="1" applyBorder="1" applyAlignment="1">
      <alignment vertical="center" wrapText="1"/>
    </xf>
    <xf numFmtId="0" fontId="38" fillId="0" borderId="1" xfId="4" applyFont="1" applyFill="1" applyBorder="1" applyAlignment="1" applyProtection="1">
      <alignment horizontal="center" vertical="center" wrapText="1"/>
    </xf>
    <xf numFmtId="9" fontId="29" fillId="14" borderId="1" xfId="1" applyFont="1" applyFill="1" applyBorder="1" applyAlignment="1" applyProtection="1">
      <alignment horizontal="center" vertical="center"/>
      <protection locked="0"/>
    </xf>
    <xf numFmtId="0" fontId="36" fillId="0" borderId="3" xfId="0" applyFont="1" applyBorder="1" applyAlignment="1">
      <alignment vertical="top" wrapText="1"/>
    </xf>
    <xf numFmtId="0" fontId="37" fillId="0" borderId="2" xfId="0" applyFont="1" applyBorder="1" applyAlignment="1" applyProtection="1">
      <alignment horizontal="center" vertical="center" wrapText="1"/>
      <protection locked="0"/>
    </xf>
    <xf numFmtId="0" fontId="38" fillId="0" borderId="2" xfId="0" applyFont="1" applyBorder="1" applyAlignment="1">
      <alignment horizontal="center" vertical="top" wrapText="1"/>
    </xf>
    <xf numFmtId="0" fontId="38" fillId="0" borderId="1" xfId="0" applyFont="1" applyBorder="1" applyAlignment="1">
      <alignment horizontal="justify" vertical="top"/>
    </xf>
    <xf numFmtId="165" fontId="38" fillId="0" borderId="1" xfId="2" applyNumberFormat="1" applyFont="1" applyBorder="1" applyAlignment="1" applyProtection="1">
      <alignment horizontal="center" vertical="center"/>
      <protection locked="0"/>
    </xf>
    <xf numFmtId="0" fontId="38" fillId="18" borderId="1" xfId="0" applyFont="1" applyFill="1" applyBorder="1" applyAlignment="1">
      <alignment horizontal="justify" vertical="top"/>
    </xf>
    <xf numFmtId="0" fontId="36" fillId="0" borderId="15" xfId="0" applyFont="1" applyBorder="1" applyAlignment="1">
      <alignment horizontal="center" vertical="center" wrapText="1"/>
    </xf>
    <xf numFmtId="0" fontId="38" fillId="0" borderId="1" xfId="0" applyFont="1" applyBorder="1" applyAlignment="1">
      <alignment horizontal="center" vertical="center"/>
    </xf>
    <xf numFmtId="0" fontId="38" fillId="18" borderId="1" xfId="0" applyFont="1" applyFill="1" applyBorder="1" applyAlignment="1">
      <alignment horizontal="justify" vertical="top" wrapText="1"/>
    </xf>
    <xf numFmtId="14" fontId="39" fillId="0" borderId="1" xfId="0" applyNumberFormat="1" applyFont="1" applyBorder="1" applyAlignment="1">
      <alignment horizontal="center" vertical="center"/>
    </xf>
    <xf numFmtId="0" fontId="38" fillId="0" borderId="1" xfId="0" applyFont="1" applyBorder="1" applyAlignment="1">
      <alignment vertical="top" wrapText="1"/>
    </xf>
    <xf numFmtId="0" fontId="38" fillId="0" borderId="1" xfId="2" applyFont="1" applyBorder="1" applyAlignment="1" applyProtection="1">
      <alignment horizontal="center" vertical="center"/>
      <protection locked="0"/>
    </xf>
    <xf numFmtId="0" fontId="39" fillId="0" borderId="1" xfId="2" applyFont="1" applyBorder="1" applyAlignment="1" applyProtection="1">
      <alignment horizontal="center" vertical="center"/>
      <protection locked="0"/>
    </xf>
    <xf numFmtId="0" fontId="38" fillId="16" borderId="1" xfId="0" applyFont="1" applyFill="1" applyBorder="1" applyAlignment="1">
      <alignment horizontal="justify" vertical="top" wrapText="1"/>
    </xf>
    <xf numFmtId="0" fontId="36" fillId="0" borderId="3" xfId="0" applyFont="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2" xfId="2" applyFont="1" applyBorder="1" applyAlignment="1" applyProtection="1">
      <alignment vertical="center" wrapText="1"/>
      <protection locked="0"/>
    </xf>
    <xf numFmtId="0" fontId="38" fillId="0" borderId="1" xfId="2" applyFont="1" applyBorder="1" applyAlignment="1" applyProtection="1">
      <alignment horizontal="justify" vertical="top" wrapText="1"/>
      <protection locked="0"/>
    </xf>
    <xf numFmtId="9" fontId="29" fillId="0" borderId="1" xfId="0" applyNumberFormat="1" applyFont="1" applyBorder="1" applyAlignment="1">
      <alignment horizontal="center" vertical="center" wrapText="1"/>
    </xf>
    <xf numFmtId="0" fontId="38" fillId="0" borderId="1" xfId="0" applyFont="1" applyBorder="1" applyAlignment="1">
      <alignment horizontal="justify" vertical="top" wrapText="1"/>
    </xf>
    <xf numFmtId="14" fontId="38" fillId="0" borderId="1" xfId="2" applyNumberFormat="1" applyFont="1" applyBorder="1" applyAlignment="1" applyProtection="1">
      <alignment horizontal="center" vertical="center"/>
      <protection locked="0"/>
    </xf>
    <xf numFmtId="0" fontId="38" fillId="0" borderId="1" xfId="0" applyFont="1" applyBorder="1" applyAlignment="1" applyProtection="1">
      <alignment horizontal="left" vertical="top" wrapText="1"/>
      <protection locked="0"/>
    </xf>
    <xf numFmtId="0" fontId="38" fillId="0" borderId="1" xfId="2" applyFont="1" applyBorder="1" applyAlignment="1" applyProtection="1">
      <alignment vertical="center" wrapText="1"/>
      <protection locked="0"/>
    </xf>
    <xf numFmtId="0" fontId="38" fillId="0" borderId="2" xfId="0" applyFont="1" applyBorder="1" applyAlignment="1">
      <alignment vertical="top" wrapText="1"/>
    </xf>
    <xf numFmtId="0" fontId="38" fillId="0" borderId="2" xfId="0" applyFont="1" applyBorder="1" applyAlignment="1" applyProtection="1">
      <alignment vertical="center" wrapText="1"/>
      <protection locked="0"/>
    </xf>
    <xf numFmtId="0" fontId="36" fillId="0" borderId="3" xfId="0" applyFont="1" applyBorder="1" applyAlignment="1">
      <alignment vertical="center" wrapText="1"/>
    </xf>
    <xf numFmtId="0" fontId="36" fillId="19" borderId="13" xfId="0" applyFont="1" applyFill="1" applyBorder="1" applyAlignment="1">
      <alignment vertical="center" wrapText="1"/>
    </xf>
    <xf numFmtId="0" fontId="29" fillId="0" borderId="1" xfId="0" applyFont="1" applyBorder="1" applyAlignment="1">
      <alignment horizontal="center" vertical="center"/>
    </xf>
    <xf numFmtId="0" fontId="19" fillId="24" borderId="1" xfId="0" applyFont="1" applyFill="1" applyBorder="1" applyAlignment="1">
      <alignment horizontal="center" vertical="center" wrapText="1" readingOrder="1"/>
    </xf>
    <xf numFmtId="0" fontId="46" fillId="0" borderId="1" xfId="0" applyFont="1" applyBorder="1" applyAlignment="1">
      <alignment horizontal="center" vertical="center" wrapText="1" readingOrder="1"/>
    </xf>
    <xf numFmtId="0" fontId="46" fillId="24" borderId="1" xfId="0" applyFont="1" applyFill="1" applyBorder="1" applyAlignment="1">
      <alignment horizontal="center" vertical="center" wrapText="1" readingOrder="1"/>
    </xf>
    <xf numFmtId="0" fontId="47" fillId="24" borderId="1" xfId="0" applyFont="1" applyFill="1" applyBorder="1" applyAlignment="1">
      <alignment horizontal="center" vertical="center" wrapText="1" readingOrder="1"/>
    </xf>
    <xf numFmtId="0" fontId="2" fillId="24"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5" fillId="0" borderId="0" xfId="0" applyFont="1" applyAlignment="1">
      <alignment horizontal="center"/>
    </xf>
    <xf numFmtId="0" fontId="51" fillId="0" borderId="0" xfId="0" applyFont="1" applyAlignment="1">
      <alignment horizontal="center" vertical="center"/>
    </xf>
    <xf numFmtId="10" fontId="51" fillId="0" borderId="1" xfId="1" applyNumberFormat="1" applyFont="1" applyBorder="1" applyAlignment="1">
      <alignment horizontal="center" vertical="center"/>
    </xf>
    <xf numFmtId="0" fontId="0" fillId="0" borderId="0" xfId="0" applyAlignment="1">
      <alignment horizontal="center" vertical="center"/>
    </xf>
    <xf numFmtId="0" fontId="44" fillId="0" borderId="0" xfId="0" applyFont="1" applyAlignment="1">
      <alignment horizontal="center" vertical="center" wrapText="1" readingOrder="1"/>
    </xf>
    <xf numFmtId="0" fontId="20" fillId="20" borderId="1" xfId="0" applyFont="1" applyFill="1" applyBorder="1" applyAlignment="1">
      <alignment horizontal="center" vertical="center" wrapText="1" readingOrder="1"/>
    </xf>
    <xf numFmtId="0" fontId="20" fillId="20" borderId="1" xfId="0" applyFont="1" applyFill="1" applyBorder="1" applyAlignment="1">
      <alignment horizontal="center" vertical="center" wrapText="1"/>
    </xf>
    <xf numFmtId="0" fontId="20" fillId="21" borderId="1" xfId="0" applyFont="1" applyFill="1" applyBorder="1" applyAlignment="1">
      <alignment horizontal="center" vertical="center" wrapText="1"/>
    </xf>
    <xf numFmtId="0" fontId="20" fillId="22" borderId="1" xfId="0" applyFont="1" applyFill="1" applyBorder="1" applyAlignment="1">
      <alignment horizontal="center" vertical="center" wrapText="1" readingOrder="1"/>
    </xf>
    <xf numFmtId="0" fontId="20" fillId="23" borderId="1" xfId="0" applyFont="1" applyFill="1" applyBorder="1" applyAlignment="1">
      <alignment horizontal="center" vertical="center" wrapText="1" readingOrder="1"/>
    </xf>
    <xf numFmtId="0" fontId="20" fillId="15" borderId="1" xfId="0" applyFont="1" applyFill="1" applyBorder="1" applyAlignment="1">
      <alignment horizontal="center" vertical="center" wrapText="1" readingOrder="1"/>
    </xf>
    <xf numFmtId="0" fontId="20" fillId="16" borderId="1" xfId="0" applyFont="1" applyFill="1" applyBorder="1" applyAlignment="1">
      <alignment horizontal="center" vertical="center" wrapText="1" readingOrder="1"/>
    </xf>
    <xf numFmtId="0" fontId="49"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31" fillId="0" borderId="22" xfId="0" applyFont="1" applyBorder="1" applyAlignment="1">
      <alignment vertical="center"/>
    </xf>
    <xf numFmtId="0" fontId="42" fillId="0" borderId="23" xfId="0" applyFont="1" applyBorder="1" applyAlignment="1">
      <alignment horizontal="center" vertical="center"/>
    </xf>
    <xf numFmtId="0" fontId="31" fillId="0" borderId="24" xfId="0" applyFont="1" applyBorder="1" applyAlignment="1">
      <alignment vertical="center"/>
    </xf>
    <xf numFmtId="14" fontId="42" fillId="0" borderId="25" xfId="0" applyNumberFormat="1" applyFont="1" applyBorder="1" applyAlignment="1">
      <alignment horizontal="center" vertical="center"/>
    </xf>
    <xf numFmtId="14" fontId="38" fillId="0" borderId="1" xfId="2" applyNumberFormat="1" applyFont="1" applyBorder="1" applyAlignment="1" applyProtection="1">
      <alignment horizontal="left" vertical="center" wrapText="1"/>
      <protection locked="0"/>
    </xf>
    <xf numFmtId="14" fontId="38" fillId="0" borderId="1" xfId="2" applyNumberFormat="1" applyFont="1" applyBorder="1" applyAlignment="1" applyProtection="1">
      <alignment horizontal="left" vertical="top" wrapText="1"/>
      <protection locked="0"/>
    </xf>
    <xf numFmtId="0" fontId="38" fillId="0" borderId="1" xfId="4" applyFont="1" applyFill="1" applyBorder="1" applyAlignment="1" applyProtection="1">
      <alignment horizontal="left" vertical="center" wrapText="1"/>
    </xf>
    <xf numFmtId="0" fontId="52" fillId="0" borderId="0" xfId="0" applyFont="1" applyAlignment="1" applyProtection="1">
      <alignment horizontal="center" vertical="center"/>
      <protection locked="0"/>
    </xf>
    <xf numFmtId="0" fontId="38" fillId="0" borderId="13" xfId="4" applyFont="1" applyFill="1" applyBorder="1" applyAlignment="1" applyProtection="1">
      <alignment horizontal="left" vertical="center" wrapText="1"/>
    </xf>
    <xf numFmtId="9" fontId="29" fillId="14" borderId="29" xfId="0" applyNumberFormat="1" applyFont="1" applyFill="1" applyBorder="1" applyAlignment="1" applyProtection="1">
      <alignment horizontal="center" vertical="center"/>
      <protection locked="0"/>
    </xf>
    <xf numFmtId="0" fontId="38" fillId="0" borderId="2" xfId="4" applyFont="1" applyFill="1" applyBorder="1" applyAlignment="1" applyProtection="1">
      <alignment horizontal="left" vertical="center" wrapText="1"/>
    </xf>
    <xf numFmtId="0" fontId="38" fillId="0" borderId="3" xfId="4" applyFont="1" applyFill="1" applyBorder="1" applyAlignment="1" applyProtection="1">
      <alignment horizontal="left" vertical="center" wrapText="1"/>
    </xf>
    <xf numFmtId="0" fontId="29" fillId="16" borderId="1" xfId="0" applyFont="1" applyFill="1" applyBorder="1" applyAlignment="1" applyProtection="1">
      <alignment horizontal="center" vertical="center"/>
      <protection locked="0"/>
    </xf>
    <xf numFmtId="0" fontId="29" fillId="0" borderId="1" xfId="0" applyFont="1" applyBorder="1"/>
    <xf numFmtId="0" fontId="38"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vertical="center" wrapText="1"/>
    </xf>
    <xf numFmtId="0" fontId="38" fillId="0" borderId="1" xfId="0" applyFont="1" applyBorder="1" applyAlignment="1">
      <alignment horizontal="left" vertical="top" wrapText="1"/>
    </xf>
    <xf numFmtId="0" fontId="38" fillId="0" borderId="1" xfId="4" applyFont="1" applyFill="1" applyBorder="1" applyAlignment="1" applyProtection="1">
      <alignment vertical="center" wrapText="1"/>
    </xf>
    <xf numFmtId="0" fontId="38" fillId="0" borderId="1" xfId="0" applyFont="1" applyBorder="1" applyAlignment="1" applyProtection="1">
      <alignment vertical="center" wrapText="1"/>
      <protection locked="0"/>
    </xf>
    <xf numFmtId="0" fontId="29" fillId="0" borderId="1" xfId="0" applyFont="1" applyBorder="1" applyAlignment="1" applyProtection="1">
      <alignment vertical="center" wrapText="1"/>
      <protection locked="0"/>
    </xf>
    <xf numFmtId="9" fontId="29" fillId="14" borderId="1" xfId="1" applyFont="1" applyFill="1" applyBorder="1" applyAlignment="1" applyProtection="1">
      <alignment vertical="center"/>
      <protection locked="0"/>
    </xf>
    <xf numFmtId="0" fontId="38" fillId="0" borderId="2" xfId="0" applyFont="1" applyBorder="1" applyAlignment="1">
      <alignment horizontal="center" vertical="center" wrapText="1"/>
    </xf>
    <xf numFmtId="0" fontId="28" fillId="2" borderId="1" xfId="0" applyFont="1" applyFill="1" applyBorder="1" applyAlignment="1" applyProtection="1">
      <alignment horizontal="center" vertical="center" wrapText="1"/>
      <protection locked="0"/>
    </xf>
    <xf numFmtId="165" fontId="39" fillId="14" borderId="1" xfId="2" applyNumberFormat="1" applyFont="1" applyFill="1" applyBorder="1" applyAlignment="1" applyProtection="1">
      <alignment horizontal="center" vertical="center"/>
      <protection locked="0"/>
    </xf>
    <xf numFmtId="0" fontId="39" fillId="0" borderId="1" xfId="0" applyFont="1" applyBorder="1" applyAlignment="1">
      <alignment horizontal="center" vertical="center" wrapText="1"/>
    </xf>
    <xf numFmtId="0" fontId="38" fillId="0" borderId="1" xfId="0" applyFont="1" applyBorder="1" applyAlignment="1" applyProtection="1">
      <alignment horizontal="center" vertical="center"/>
      <protection locked="0"/>
    </xf>
    <xf numFmtId="165" fontId="38" fillId="15" borderId="1" xfId="2" applyNumberFormat="1" applyFont="1" applyFill="1" applyBorder="1" applyAlignment="1" applyProtection="1">
      <alignment horizontal="center" vertical="center"/>
      <protection locked="0"/>
    </xf>
    <xf numFmtId="14" fontId="38" fillId="15" borderId="1" xfId="2" applyNumberFormat="1" applyFont="1" applyFill="1" applyBorder="1" applyAlignment="1" applyProtection="1">
      <alignment horizontal="center" vertical="center"/>
      <protection locked="0"/>
    </xf>
    <xf numFmtId="0" fontId="54" fillId="0" borderId="0" xfId="0" applyFont="1"/>
    <xf numFmtId="166" fontId="38" fillId="0" borderId="1" xfId="0" applyNumberFormat="1" applyFont="1" applyBorder="1" applyAlignment="1">
      <alignment horizontal="left" vertical="center" wrapText="1"/>
    </xf>
    <xf numFmtId="166" fontId="38" fillId="0" borderId="1" xfId="0" applyNumberFormat="1" applyFont="1" applyBorder="1" applyAlignment="1">
      <alignment horizontal="left" vertical="center"/>
    </xf>
    <xf numFmtId="0" fontId="55" fillId="0" borderId="1" xfId="0" applyFont="1" applyBorder="1" applyAlignment="1">
      <alignment horizontal="left" vertical="center" wrapText="1"/>
    </xf>
    <xf numFmtId="0" fontId="29" fillId="0" borderId="1" xfId="0" applyFont="1" applyBorder="1" applyAlignment="1">
      <alignment wrapText="1"/>
    </xf>
    <xf numFmtId="0" fontId="57" fillId="0" borderId="0" xfId="0" applyFont="1" applyAlignment="1">
      <alignment wrapText="1"/>
    </xf>
    <xf numFmtId="0" fontId="57" fillId="0" borderId="0" xfId="0" applyFont="1" applyAlignment="1">
      <alignment horizontal="left" vertical="center" wrapText="1"/>
    </xf>
    <xf numFmtId="0" fontId="29" fillId="0" borderId="1" xfId="0" applyFont="1" applyBorder="1" applyAlignment="1">
      <alignment horizontal="left" vertical="center"/>
    </xf>
    <xf numFmtId="0" fontId="29" fillId="0" borderId="1" xfId="0" applyFont="1" applyBorder="1" applyAlignment="1">
      <alignment horizontal="left" vertical="center" wrapText="1"/>
    </xf>
    <xf numFmtId="0" fontId="55" fillId="0" borderId="1" xfId="0" applyFont="1" applyBorder="1" applyAlignment="1">
      <alignment horizontal="center" vertical="center" wrapText="1"/>
    </xf>
    <xf numFmtId="0" fontId="55" fillId="0" borderId="1" xfId="0" applyFont="1" applyBorder="1" applyAlignment="1">
      <alignment horizontal="left" vertical="top" wrapText="1"/>
    </xf>
    <xf numFmtId="14" fontId="38" fillId="14" borderId="1" xfId="2" applyNumberFormat="1" applyFont="1" applyFill="1" applyBorder="1" applyAlignment="1" applyProtection="1">
      <alignment horizontal="center" vertical="center"/>
      <protection locked="0"/>
    </xf>
    <xf numFmtId="0" fontId="32" fillId="0" borderId="0" xfId="0" applyFont="1" applyAlignment="1">
      <alignment horizontal="left" vertical="top" wrapText="1"/>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35" fillId="0" borderId="0" xfId="0" applyFont="1" applyAlignment="1">
      <alignment horizontal="center"/>
    </xf>
    <xf numFmtId="0" fontId="33" fillId="0" borderId="0" xfId="0" applyFont="1" applyAlignment="1">
      <alignment horizontal="left" vertical="top" wrapText="1"/>
    </xf>
    <xf numFmtId="0" fontId="34" fillId="0" borderId="0" xfId="0" applyFont="1" applyAlignment="1">
      <alignment horizontal="center" wrapText="1"/>
    </xf>
    <xf numFmtId="0" fontId="28" fillId="0" borderId="1" xfId="0" applyFont="1" applyBorder="1" applyAlignment="1" applyProtection="1">
      <alignment horizontal="center" vertical="center" wrapText="1"/>
      <protection locked="0"/>
    </xf>
    <xf numFmtId="0" fontId="28" fillId="11" borderId="31" xfId="0" applyFont="1" applyFill="1" applyBorder="1" applyAlignment="1" applyProtection="1">
      <alignment horizontal="center" vertical="center"/>
      <protection locked="0"/>
    </xf>
    <xf numFmtId="0" fontId="28" fillId="11" borderId="6" xfId="0" applyFont="1" applyFill="1" applyBorder="1" applyAlignment="1" applyProtection="1">
      <alignment horizontal="center" vertical="center"/>
      <protection locked="0"/>
    </xf>
    <xf numFmtId="0" fontId="28" fillId="11" borderId="30"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6" borderId="1"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37" fillId="0" borderId="2"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53" fillId="0" borderId="0" xfId="0" applyFont="1" applyAlignment="1"/>
    <xf numFmtId="0" fontId="45" fillId="22" borderId="1" xfId="0" applyFont="1" applyFill="1" applyBorder="1" applyAlignment="1">
      <alignment horizontal="center" vertical="center" wrapText="1" readingOrder="1"/>
    </xf>
    <xf numFmtId="0" fontId="48" fillId="25" borderId="1" xfId="0" applyFont="1" applyFill="1" applyBorder="1" applyAlignment="1">
      <alignment horizontal="center" vertical="center"/>
    </xf>
    <xf numFmtId="0" fontId="35" fillId="0" borderId="0" xfId="0" applyFont="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7"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9" borderId="0" xfId="0" applyFont="1" applyFill="1" applyAlignment="1" applyProtection="1">
      <alignment horizontal="center" vertical="center" wrapText="1"/>
      <protection locked="0"/>
    </xf>
    <xf numFmtId="0" fontId="6" fillId="6"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2" fillId="0" borderId="0" xfId="0" applyFont="1" applyAlignment="1">
      <alignment horizontal="center" vertical="center" wrapText="1"/>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14" fontId="10" fillId="0" borderId="0" xfId="0" applyNumberFormat="1"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20" fillId="20" borderId="26" xfId="0" applyFont="1" applyFill="1" applyBorder="1" applyAlignment="1">
      <alignment horizontal="center" vertical="center" wrapText="1" readingOrder="1"/>
    </xf>
    <xf numFmtId="0" fontId="20" fillId="20" borderId="27" xfId="0" applyFont="1" applyFill="1" applyBorder="1" applyAlignment="1">
      <alignment horizontal="center" vertical="center" wrapText="1"/>
    </xf>
    <xf numFmtId="0" fontId="20" fillId="21" borderId="2" xfId="0" applyFont="1" applyFill="1" applyBorder="1" applyAlignment="1">
      <alignment horizontal="center" vertical="center" wrapText="1"/>
    </xf>
    <xf numFmtId="0" fontId="20" fillId="22" borderId="28" xfId="0" applyFont="1" applyFill="1" applyBorder="1" applyAlignment="1">
      <alignment horizontal="center" vertical="center" wrapText="1" readingOrder="1"/>
    </xf>
    <xf numFmtId="0" fontId="20" fillId="23" borderId="26" xfId="0" applyFont="1" applyFill="1" applyBorder="1" applyAlignment="1">
      <alignment horizontal="center" vertical="center" wrapText="1" readingOrder="1"/>
    </xf>
    <xf numFmtId="0" fontId="20" fillId="15" borderId="26" xfId="0" applyFont="1" applyFill="1" applyBorder="1" applyAlignment="1">
      <alignment horizontal="center" vertical="center" wrapText="1" readingOrder="1"/>
    </xf>
    <xf numFmtId="0" fontId="20" fillId="16" borderId="26" xfId="0" applyFont="1" applyFill="1" applyBorder="1" applyAlignment="1">
      <alignment horizontal="center" vertical="center" wrapText="1" readingOrder="1"/>
    </xf>
    <xf numFmtId="0" fontId="45" fillId="22" borderId="2" xfId="0" applyFont="1" applyFill="1" applyBorder="1" applyAlignment="1">
      <alignment horizontal="center" vertical="center" wrapText="1" readingOrder="1"/>
    </xf>
    <xf numFmtId="0" fontId="45" fillId="22" borderId="4" xfId="0" applyFont="1" applyFill="1" applyBorder="1" applyAlignment="1">
      <alignment horizontal="center" vertical="center" wrapText="1" readingOrder="1"/>
    </xf>
    <xf numFmtId="0" fontId="45" fillId="22" borderId="3" xfId="0" applyFont="1" applyFill="1" applyBorder="1" applyAlignment="1">
      <alignment horizontal="center" vertical="center" wrapText="1" readingOrder="1"/>
    </xf>
    <xf numFmtId="0" fontId="48" fillId="25" borderId="5" xfId="0" applyFont="1" applyFill="1" applyBorder="1" applyAlignment="1">
      <alignment horizontal="center" vertical="center"/>
    </xf>
    <xf numFmtId="0" fontId="49" fillId="25" borderId="32" xfId="0" applyFont="1" applyFill="1" applyBorder="1" applyAlignment="1">
      <alignment horizontal="center" vertical="center"/>
    </xf>
    <xf numFmtId="0" fontId="50" fillId="25" borderId="6" xfId="0" applyFont="1" applyFill="1" applyBorder="1" applyAlignment="1">
      <alignment horizontal="center" vertical="center"/>
    </xf>
    <xf numFmtId="0" fontId="50" fillId="25" borderId="33" xfId="0" applyFont="1" applyFill="1" applyBorder="1" applyAlignment="1">
      <alignment horizontal="center" vertical="center"/>
    </xf>
    <xf numFmtId="0" fontId="50" fillId="25" borderId="32" xfId="0" applyFont="1" applyFill="1" applyBorder="1" applyAlignment="1">
      <alignment horizontal="center" vertical="center"/>
    </xf>
  </cellXfs>
  <cellStyles count="11">
    <cellStyle name="Hipervínculo" xfId="4" builtinId="8"/>
    <cellStyle name="Hyperlink" xfId="10"/>
    <cellStyle name="Millares 2" xfId="6"/>
    <cellStyle name="Millares 2 2" xfId="7"/>
    <cellStyle name="Millares 2 2 2" xfId="8"/>
    <cellStyle name="Millares 2 2 3" xfId="9"/>
    <cellStyle name="Normal" xfId="0" builtinId="0"/>
    <cellStyle name="Normal 2" xfId="2"/>
    <cellStyle name="Normal 3" xfId="5"/>
    <cellStyle name="Normal 4" xfId="3"/>
    <cellStyle name="Porcentaje" xfId="1" builtinId="5"/>
  </cellStyles>
  <dxfs count="115">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790FFB28-B7E6-4524-AA0F-A03E84A0F7B9}"/>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F07B7200-D76A-4790-91B8-AB5513D02DF4}"/>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03CC3427-328B-402A-B6FD-AC79FE261C09}"/>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8BEA156A-10DD-49B1-8FF6-1974A9429BDA}"/>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DD8D4633-2716-401C-B9C4-5FDE62D35DB6}"/>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64305C02-17EB-4751-85D5-AC1CA40783CD}"/>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CBFE780B-8D83-4217-86B0-F6A4AA5888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nuela Hernandez" id="{F9339A8D-626B-4E2D-A6F6-9872A989D3BA}" userId="S::manuela.hernandez@loteriadebogota.com::8eae5f68-7fe8-4f5c-ad72-087e3696003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 dT="2023-06-28T14:30:45.47" personId="{F9339A8D-626B-4E2D-A6F6-9872A989D3BA}" id="{668DC2A9-0864-40E6-A034-1EF188246776}">
    <text>Se aprobó segunda prórroga mediante memorando n°3-2023-1058 del 28706/2023.</text>
  </threadedComment>
  <threadedComment ref="O5" dT="2023-06-28T14:30:45.47" personId="{F9339A8D-626B-4E2D-A6F6-9872A989D3BA}" id="{668DC2A9-0864-40E7-A034-1EF188246776}">
    <text>Se aprobó segunda prórroga mediante memorando n°3-2023-1058 del 28706/2023.</text>
  </threadedComment>
  <threadedComment ref="O6" dT="2023-06-28T14:30:45.47" personId="{F9339A8D-626B-4E2D-A6F6-9872A989D3BA}" id="{668DC2A9-0864-40E8-A034-1EF188246776}">
    <text>Se aprobó segunda prórroga mediante memorando n°3-2023-1058 del 28706/2023.</text>
  </threadedComment>
  <threadedComment ref="O10" dT="2023-06-28T14:30:45.47" personId="{F9339A8D-626B-4E2D-A6F6-9872A989D3BA}" id="{668DC2A9-0864-40E9-A034-1EF188246776}">
    <text>Se aprobó segunda prórroga mediante memorando n°3-2023-1058 del 28706/2023.</text>
  </threadedComment>
  <threadedComment ref="O12" dT="2023-06-28T14:30:45.47" personId="{F9339A8D-626B-4E2D-A6F6-9872A989D3BA}" id="{668DC2A9-0864-40EA-A034-1EF188246776}">
    <text>Se aprobó segunda prórroga mediante memorando n°3-2023-1058 del 28706/2023.</text>
  </threadedComment>
  <threadedComment ref="O13" dT="2023-06-28T14:30:45.47" personId="{F9339A8D-626B-4E2D-A6F6-9872A989D3BA}" id="{668DC2A9-0864-40EB-A034-1EF188246776}">
    <text>Se aprobó segunda prórroga mediante memorando n°3-2023-1058 del 28706/2023.</text>
  </threadedComment>
  <threadedComment ref="O15" dT="2023-06-28T14:30:45.47" personId="{F9339A8D-626B-4E2D-A6F6-9872A989D3BA}" id="{668DC2A9-0864-40EC-A034-1EF188246776}">
    <text>Se aprobó segunda prórroga mediante memorando n°3-2023-1058 del 28706/2023.</text>
  </threadedComment>
  <threadedComment ref="O16" dT="2023-06-28T14:30:45.47" personId="{F9339A8D-626B-4E2D-A6F6-9872A989D3BA}" id="{668DC2A9-0864-40ED-A034-1EF188246776}">
    <text>Se aprobó segunda prórroga mediante memorando n°3-2023-1058 del 28706/2023.</text>
  </threadedComment>
  <threadedComment ref="O17" dT="2023-06-28T14:30:45.47" personId="{F9339A8D-626B-4E2D-A6F6-9872A989D3BA}" id="{668DC2A9-0864-40EE-A034-1EF188246776}">
    <text>Se aprobó segunda prórroga mediante memorando n°3-2023-1058 del 28706/2023.</text>
  </threadedComment>
  <threadedComment ref="O18" dT="2023-06-28T14:30:45.47" personId="{F9339A8D-626B-4E2D-A6F6-9872A989D3BA}" id="{668DC2A9-0864-40EF-A034-1EF188246776}">
    <text>Se aprobó segunda prórroga mediante memorando n°3-2023-1058 del 28706/2023.</text>
  </threadedComment>
  <threadedComment ref="O19" dT="2023-06-28T14:30:45.47" personId="{F9339A8D-626B-4E2D-A6F6-9872A989D3BA}" id="{668DC2A9-0864-40F0-A034-1EF188246776}">
    <text>Se aprobó segunda prórroga mediante memorando n°3-2023-1058 del 28706/2023.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workbookViewId="0">
      <selection activeCell="D5" sqref="D5"/>
    </sheetView>
  </sheetViews>
  <sheetFormatPr baseColWidth="10" defaultColWidth="11.42578125" defaultRowHeight="15.75" x14ac:dyDescent="0.25"/>
  <cols>
    <col min="1" max="2" width="11.42578125" style="145"/>
    <col min="3" max="3" width="33.85546875" style="145" customWidth="1"/>
    <col min="4" max="4" width="60.42578125" style="145" customWidth="1"/>
    <col min="5" max="5" width="17" style="145" customWidth="1"/>
    <col min="6" max="16384" width="11.42578125" style="145"/>
  </cols>
  <sheetData>
    <row r="1" spans="2:12" ht="16.5" thickBot="1" x14ac:dyDescent="0.3"/>
    <row r="2" spans="2:12" ht="24.6" customHeight="1" x14ac:dyDescent="0.25">
      <c r="B2" s="229"/>
      <c r="C2" s="271" t="s">
        <v>0</v>
      </c>
      <c r="D2" s="271"/>
      <c r="E2" s="230" t="s">
        <v>1</v>
      </c>
    </row>
    <row r="3" spans="2:12" ht="24.6" customHeight="1" thickBot="1" x14ac:dyDescent="0.3">
      <c r="B3" s="231"/>
      <c r="C3" s="272"/>
      <c r="D3" s="272"/>
      <c r="E3" s="232" t="s">
        <v>2</v>
      </c>
    </row>
    <row r="4" spans="2:12" x14ac:dyDescent="0.25">
      <c r="B4" s="154"/>
      <c r="C4" s="155"/>
      <c r="D4" s="155"/>
      <c r="E4" s="156"/>
    </row>
    <row r="5" spans="2:12" ht="16.5" x14ac:dyDescent="0.3">
      <c r="B5" s="158" t="s">
        <v>3</v>
      </c>
      <c r="E5" s="150"/>
    </row>
    <row r="6" spans="2:12" ht="16.5" x14ac:dyDescent="0.3">
      <c r="B6" s="157" t="s">
        <v>4</v>
      </c>
      <c r="E6" s="150"/>
    </row>
    <row r="7" spans="2:12" ht="16.5" x14ac:dyDescent="0.3">
      <c r="B7" s="157" t="s">
        <v>5</v>
      </c>
      <c r="E7" s="150"/>
    </row>
    <row r="8" spans="2:12" x14ac:dyDescent="0.25">
      <c r="B8" s="149"/>
      <c r="E8" s="150"/>
    </row>
    <row r="9" spans="2:12" x14ac:dyDescent="0.25">
      <c r="B9" s="149"/>
      <c r="E9" s="150"/>
    </row>
    <row r="10" spans="2:12" ht="16.5" x14ac:dyDescent="0.3">
      <c r="B10" s="157"/>
      <c r="C10" s="273" t="s">
        <v>6</v>
      </c>
      <c r="D10" s="273"/>
      <c r="E10" s="150"/>
    </row>
    <row r="11" spans="2:12" ht="16.5" x14ac:dyDescent="0.3">
      <c r="B11" s="157"/>
      <c r="C11" s="159"/>
      <c r="D11" s="159"/>
      <c r="E11" s="150"/>
      <c r="F11" s="270"/>
      <c r="G11" s="270"/>
      <c r="H11" s="270"/>
      <c r="I11" s="270"/>
      <c r="J11" s="270"/>
      <c r="K11" s="270"/>
      <c r="L11" s="270"/>
    </row>
    <row r="12" spans="2:12" ht="16.5" x14ac:dyDescent="0.3">
      <c r="B12" s="157"/>
      <c r="C12" s="160" t="s">
        <v>7</v>
      </c>
      <c r="D12" s="160" t="s">
        <v>8</v>
      </c>
      <c r="E12" s="150"/>
      <c r="F12" s="270"/>
      <c r="G12" s="270"/>
      <c r="H12" s="270"/>
      <c r="I12" s="270"/>
      <c r="J12" s="270"/>
      <c r="K12" s="270"/>
      <c r="L12" s="270"/>
    </row>
    <row r="13" spans="2:12" ht="66" x14ac:dyDescent="0.3">
      <c r="B13" s="157"/>
      <c r="C13" s="161" t="s">
        <v>9</v>
      </c>
      <c r="D13" s="162" t="s">
        <v>10</v>
      </c>
      <c r="E13" s="150"/>
      <c r="F13" s="270"/>
      <c r="G13" s="270"/>
      <c r="H13" s="270"/>
      <c r="I13" s="270"/>
      <c r="J13" s="270"/>
      <c r="K13" s="270"/>
      <c r="L13" s="270"/>
    </row>
    <row r="14" spans="2:12" ht="16.5" x14ac:dyDescent="0.3">
      <c r="B14" s="157"/>
      <c r="C14" s="161" t="s">
        <v>11</v>
      </c>
      <c r="D14" s="162" t="s">
        <v>12</v>
      </c>
      <c r="E14" s="150"/>
      <c r="F14" s="270"/>
      <c r="G14" s="270"/>
      <c r="H14" s="270"/>
      <c r="I14" s="270"/>
      <c r="J14" s="270"/>
      <c r="K14" s="270"/>
      <c r="L14" s="270"/>
    </row>
    <row r="15" spans="2:12" ht="16.5" x14ac:dyDescent="0.3">
      <c r="B15" s="157"/>
      <c r="C15" s="161" t="s">
        <v>13</v>
      </c>
      <c r="D15" s="162" t="s">
        <v>14</v>
      </c>
      <c r="E15" s="150"/>
      <c r="F15" s="274"/>
      <c r="G15" s="274"/>
      <c r="H15" s="274"/>
      <c r="I15" s="274"/>
      <c r="J15" s="274"/>
      <c r="K15" s="274"/>
      <c r="L15" s="274"/>
    </row>
    <row r="16" spans="2:12" ht="15.75" customHeight="1" x14ac:dyDescent="0.3">
      <c r="B16" s="157"/>
      <c r="C16" s="161" t="s">
        <v>15</v>
      </c>
      <c r="D16" s="162" t="s">
        <v>16</v>
      </c>
      <c r="E16" s="150"/>
      <c r="F16" s="274"/>
      <c r="G16" s="274"/>
      <c r="H16" s="274"/>
      <c r="I16" s="274"/>
      <c r="J16" s="274"/>
      <c r="K16" s="274"/>
      <c r="L16" s="274"/>
    </row>
    <row r="17" spans="2:12" ht="49.5" x14ac:dyDescent="0.3">
      <c r="B17" s="157"/>
      <c r="C17" s="161" t="s">
        <v>17</v>
      </c>
      <c r="D17" s="162" t="s">
        <v>18</v>
      </c>
      <c r="E17" s="150"/>
      <c r="F17" s="270"/>
      <c r="G17" s="270"/>
      <c r="H17" s="270"/>
      <c r="I17" s="270"/>
      <c r="J17" s="270"/>
      <c r="K17" s="270"/>
      <c r="L17" s="270"/>
    </row>
    <row r="18" spans="2:12" ht="16.5" x14ac:dyDescent="0.3">
      <c r="B18" s="157"/>
      <c r="C18" s="159"/>
      <c r="D18" s="159"/>
      <c r="E18" s="150"/>
      <c r="F18" s="270"/>
      <c r="G18" s="270"/>
      <c r="H18" s="270"/>
      <c r="I18" s="270"/>
      <c r="J18" s="270"/>
      <c r="K18" s="270"/>
      <c r="L18" s="270"/>
    </row>
    <row r="19" spans="2:12" ht="16.5" x14ac:dyDescent="0.3">
      <c r="B19" s="157"/>
      <c r="C19" s="273" t="s">
        <v>19</v>
      </c>
      <c r="D19" s="273"/>
      <c r="E19" s="150"/>
      <c r="F19" s="270"/>
      <c r="G19" s="270"/>
      <c r="H19" s="270"/>
      <c r="I19" s="270"/>
      <c r="J19" s="270"/>
      <c r="K19" s="270"/>
      <c r="L19" s="270"/>
    </row>
    <row r="20" spans="2:12" ht="16.5" x14ac:dyDescent="0.3">
      <c r="B20" s="157"/>
      <c r="C20" s="159"/>
      <c r="D20" s="159"/>
      <c r="E20" s="150"/>
      <c r="F20" s="270"/>
      <c r="G20" s="270"/>
      <c r="H20" s="270"/>
      <c r="I20" s="270"/>
      <c r="J20" s="270"/>
      <c r="K20" s="270"/>
      <c r="L20" s="270"/>
    </row>
    <row r="21" spans="2:12" ht="16.5" x14ac:dyDescent="0.3">
      <c r="B21" s="157"/>
      <c r="C21" s="160" t="s">
        <v>7</v>
      </c>
      <c r="D21" s="160" t="s">
        <v>8</v>
      </c>
      <c r="E21" s="150"/>
      <c r="F21" s="270"/>
      <c r="G21" s="270"/>
      <c r="H21" s="270"/>
      <c r="I21" s="270"/>
      <c r="J21" s="270"/>
      <c r="K21" s="270"/>
      <c r="L21" s="270"/>
    </row>
    <row r="22" spans="2:12" ht="66" x14ac:dyDescent="0.3">
      <c r="B22" s="157"/>
      <c r="C22" s="161" t="s">
        <v>20</v>
      </c>
      <c r="D22" s="162" t="s">
        <v>21</v>
      </c>
      <c r="E22" s="150"/>
      <c r="F22" s="270"/>
      <c r="G22" s="270"/>
      <c r="H22" s="270"/>
      <c r="I22" s="270"/>
      <c r="J22" s="270"/>
      <c r="K22" s="270"/>
      <c r="L22" s="270"/>
    </row>
    <row r="23" spans="2:12" ht="33" x14ac:dyDescent="0.3">
      <c r="B23" s="157"/>
      <c r="C23" s="161" t="s">
        <v>22</v>
      </c>
      <c r="D23" s="162" t="s">
        <v>23</v>
      </c>
      <c r="E23" s="150"/>
      <c r="F23" s="270"/>
      <c r="G23" s="270"/>
      <c r="H23" s="270"/>
      <c r="I23" s="270"/>
      <c r="J23" s="270"/>
      <c r="K23" s="270"/>
      <c r="L23" s="270"/>
    </row>
    <row r="24" spans="2:12" ht="49.5" x14ac:dyDescent="0.3">
      <c r="B24" s="157"/>
      <c r="C24" s="161" t="s">
        <v>24</v>
      </c>
      <c r="D24" s="162" t="s">
        <v>25</v>
      </c>
      <c r="E24" s="150"/>
      <c r="F24" s="274"/>
      <c r="G24" s="274"/>
      <c r="H24" s="274"/>
      <c r="I24" s="274"/>
      <c r="J24" s="274"/>
      <c r="K24" s="274"/>
      <c r="L24" s="274"/>
    </row>
    <row r="25" spans="2:12" ht="66" x14ac:dyDescent="0.3">
      <c r="B25" s="157"/>
      <c r="C25" s="161" t="s">
        <v>26</v>
      </c>
      <c r="D25" s="162" t="s">
        <v>27</v>
      </c>
      <c r="E25" s="150"/>
      <c r="F25" s="274"/>
      <c r="G25" s="274"/>
      <c r="H25" s="274"/>
      <c r="I25" s="274"/>
      <c r="J25" s="274"/>
      <c r="K25" s="274"/>
      <c r="L25" s="274"/>
    </row>
    <row r="26" spans="2:12" ht="66" x14ac:dyDescent="0.3">
      <c r="B26" s="157"/>
      <c r="C26" s="161" t="s">
        <v>28</v>
      </c>
      <c r="D26" s="162" t="s">
        <v>29</v>
      </c>
      <c r="E26" s="150"/>
      <c r="F26" s="274"/>
      <c r="G26" s="274"/>
      <c r="H26" s="274"/>
      <c r="I26" s="274"/>
      <c r="J26" s="274"/>
      <c r="K26" s="274"/>
      <c r="L26" s="274"/>
    </row>
    <row r="27" spans="2:12" ht="33" x14ac:dyDescent="0.3">
      <c r="B27" s="157"/>
      <c r="C27" s="161" t="s">
        <v>30</v>
      </c>
      <c r="D27" s="162" t="s">
        <v>31</v>
      </c>
      <c r="E27" s="150"/>
      <c r="F27" s="274"/>
      <c r="G27" s="274"/>
      <c r="H27" s="274"/>
      <c r="I27" s="274"/>
      <c r="J27" s="274"/>
      <c r="K27" s="274"/>
      <c r="L27" s="274"/>
    </row>
    <row r="28" spans="2:12" ht="33" x14ac:dyDescent="0.3">
      <c r="B28" s="157"/>
      <c r="C28" s="161" t="s">
        <v>32</v>
      </c>
      <c r="D28" s="162" t="s">
        <v>33</v>
      </c>
      <c r="E28" s="150"/>
      <c r="F28" s="274"/>
      <c r="G28" s="274"/>
      <c r="H28" s="274"/>
      <c r="I28" s="274"/>
      <c r="J28" s="274"/>
      <c r="K28" s="274"/>
      <c r="L28" s="274"/>
    </row>
    <row r="29" spans="2:12" ht="33" x14ac:dyDescent="0.3">
      <c r="B29" s="157"/>
      <c r="C29" s="161" t="s">
        <v>34</v>
      </c>
      <c r="D29" s="162" t="s">
        <v>35</v>
      </c>
      <c r="E29" s="150"/>
      <c r="F29" s="146"/>
      <c r="G29" s="146"/>
      <c r="H29" s="146"/>
      <c r="I29" s="146"/>
      <c r="J29" s="146"/>
      <c r="K29" s="146"/>
      <c r="L29" s="146"/>
    </row>
    <row r="30" spans="2:12" ht="35.25" customHeight="1" x14ac:dyDescent="0.3">
      <c r="B30" s="157"/>
      <c r="C30" s="161" t="s">
        <v>36</v>
      </c>
      <c r="D30" s="163" t="s">
        <v>37</v>
      </c>
      <c r="E30" s="150"/>
    </row>
    <row r="31" spans="2:12" ht="16.5" x14ac:dyDescent="0.3">
      <c r="B31" s="157"/>
      <c r="C31" s="164"/>
      <c r="D31" s="165"/>
      <c r="E31" s="150"/>
    </row>
    <row r="32" spans="2:12" ht="16.5" x14ac:dyDescent="0.3">
      <c r="B32" s="157"/>
      <c r="C32" s="273" t="s">
        <v>38</v>
      </c>
      <c r="D32" s="273"/>
      <c r="E32" s="150"/>
    </row>
    <row r="33" spans="2:5" ht="26.25" customHeight="1" x14ac:dyDescent="0.3">
      <c r="B33" s="157"/>
      <c r="C33" s="275" t="s">
        <v>39</v>
      </c>
      <c r="D33" s="275"/>
      <c r="E33" s="150"/>
    </row>
    <row r="34" spans="2:5" ht="32.25" customHeight="1" x14ac:dyDescent="0.3">
      <c r="B34" s="157"/>
      <c r="C34" s="275"/>
      <c r="D34" s="275"/>
      <c r="E34" s="150"/>
    </row>
    <row r="35" spans="2:5" ht="16.5" x14ac:dyDescent="0.3">
      <c r="B35" s="157"/>
      <c r="C35" s="164"/>
      <c r="D35" s="165"/>
      <c r="E35" s="150"/>
    </row>
    <row r="36" spans="2:5" ht="16.5" x14ac:dyDescent="0.3">
      <c r="B36" s="157"/>
      <c r="C36" s="160" t="s">
        <v>7</v>
      </c>
      <c r="D36" s="160" t="s">
        <v>8</v>
      </c>
      <c r="E36" s="150"/>
    </row>
    <row r="37" spans="2:5" ht="66" x14ac:dyDescent="0.3">
      <c r="B37" s="157"/>
      <c r="C37" s="161" t="s">
        <v>40</v>
      </c>
      <c r="D37" s="162" t="s">
        <v>41</v>
      </c>
      <c r="E37" s="150"/>
    </row>
    <row r="38" spans="2:5" ht="66" x14ac:dyDescent="0.3">
      <c r="B38" s="157"/>
      <c r="C38" s="161" t="s">
        <v>42</v>
      </c>
      <c r="D38" s="162" t="s">
        <v>43</v>
      </c>
      <c r="E38" s="150"/>
    </row>
    <row r="39" spans="2:5" ht="49.5" x14ac:dyDescent="0.3">
      <c r="B39" s="157"/>
      <c r="C39" s="161" t="s">
        <v>44</v>
      </c>
      <c r="D39" s="162" t="s">
        <v>45</v>
      </c>
      <c r="E39" s="150"/>
    </row>
    <row r="40" spans="2:5" ht="82.5" customHeight="1" x14ac:dyDescent="0.3">
      <c r="B40" s="157"/>
      <c r="C40" s="161" t="s">
        <v>46</v>
      </c>
      <c r="D40" s="162" t="s">
        <v>47</v>
      </c>
      <c r="E40" s="150"/>
    </row>
    <row r="41" spans="2:5" ht="49.5" x14ac:dyDescent="0.3">
      <c r="B41" s="157"/>
      <c r="C41" s="161" t="s">
        <v>48</v>
      </c>
      <c r="D41" s="162" t="s">
        <v>49</v>
      </c>
      <c r="E41" s="150"/>
    </row>
    <row r="42" spans="2:5" ht="33" x14ac:dyDescent="0.3">
      <c r="B42" s="157"/>
      <c r="C42" s="161" t="s">
        <v>50</v>
      </c>
      <c r="D42" s="162" t="s">
        <v>51</v>
      </c>
      <c r="E42" s="150"/>
    </row>
    <row r="43" spans="2:5" ht="176.25" customHeight="1" x14ac:dyDescent="0.3">
      <c r="B43" s="157"/>
      <c r="C43" s="161" t="s">
        <v>52</v>
      </c>
      <c r="D43" s="163" t="s">
        <v>53</v>
      </c>
      <c r="E43" s="150"/>
    </row>
    <row r="44" spans="2:5" ht="16.5" x14ac:dyDescent="0.3">
      <c r="B44" s="157"/>
      <c r="C44" s="159"/>
      <c r="D44" s="159"/>
      <c r="E44" s="150"/>
    </row>
    <row r="45" spans="2:5" ht="16.5" x14ac:dyDescent="0.3">
      <c r="B45" s="157"/>
      <c r="C45" s="273" t="s">
        <v>54</v>
      </c>
      <c r="D45" s="273"/>
      <c r="E45" s="150"/>
    </row>
    <row r="46" spans="2:5" ht="16.5" x14ac:dyDescent="0.3">
      <c r="B46" s="157"/>
      <c r="C46" s="159"/>
      <c r="D46" s="159"/>
      <c r="E46" s="150"/>
    </row>
    <row r="47" spans="2:5" ht="16.5" x14ac:dyDescent="0.3">
      <c r="B47" s="157"/>
      <c r="C47" s="160" t="s">
        <v>7</v>
      </c>
      <c r="D47" s="160" t="s">
        <v>8</v>
      </c>
      <c r="E47" s="150"/>
    </row>
    <row r="48" spans="2:5" ht="81" customHeight="1" x14ac:dyDescent="0.3">
      <c r="B48" s="157"/>
      <c r="C48" s="161" t="s">
        <v>55</v>
      </c>
      <c r="D48" s="162" t="s">
        <v>56</v>
      </c>
      <c r="E48" s="150"/>
    </row>
    <row r="49" spans="2:5" ht="33" x14ac:dyDescent="0.3">
      <c r="B49" s="157"/>
      <c r="C49" s="161" t="s">
        <v>57</v>
      </c>
      <c r="D49" s="162" t="s">
        <v>58</v>
      </c>
      <c r="E49" s="150"/>
    </row>
    <row r="50" spans="2:5" ht="49.5" customHeight="1" x14ac:dyDescent="0.3">
      <c r="B50" s="157"/>
      <c r="C50" s="161" t="s">
        <v>11</v>
      </c>
      <c r="D50" s="163" t="s">
        <v>59</v>
      </c>
      <c r="E50" s="150"/>
    </row>
    <row r="51" spans="2:5" x14ac:dyDescent="0.25">
      <c r="B51" s="149"/>
      <c r="E51" s="150"/>
    </row>
    <row r="52" spans="2:5" ht="16.5" x14ac:dyDescent="0.3">
      <c r="B52" s="157" t="s">
        <v>60</v>
      </c>
      <c r="E52" s="150"/>
    </row>
    <row r="53" spans="2:5" ht="16.5" thickBot="1" x14ac:dyDescent="0.3">
      <c r="B53" s="151"/>
      <c r="C53" s="152"/>
      <c r="D53" s="152"/>
      <c r="E53" s="153"/>
    </row>
  </sheetData>
  <mergeCells count="24">
    <mergeCell ref="C45:D45"/>
    <mergeCell ref="F20:L20"/>
    <mergeCell ref="F21:L21"/>
    <mergeCell ref="F22:L22"/>
    <mergeCell ref="F23:L23"/>
    <mergeCell ref="F24:L24"/>
    <mergeCell ref="F25:L25"/>
    <mergeCell ref="F26:L26"/>
    <mergeCell ref="F27:L27"/>
    <mergeCell ref="F28:L28"/>
    <mergeCell ref="C32:D32"/>
    <mergeCell ref="C33:D34"/>
    <mergeCell ref="F15:L15"/>
    <mergeCell ref="F16:L16"/>
    <mergeCell ref="F17:L17"/>
    <mergeCell ref="F18:L18"/>
    <mergeCell ref="C19:D19"/>
    <mergeCell ref="F19:L19"/>
    <mergeCell ref="F14:L14"/>
    <mergeCell ref="C2:D3"/>
    <mergeCell ref="C10:D10"/>
    <mergeCell ref="F11:L11"/>
    <mergeCell ref="F12:L12"/>
    <mergeCell ref="F13:L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8"/>
  <sheetViews>
    <sheetView tabSelected="1" zoomScale="90" zoomScaleNormal="90" zoomScaleSheetLayoutView="50" workbookViewId="0">
      <pane xSplit="5" topLeftCell="S1" activePane="topRight" state="frozen"/>
      <selection pane="topRight" activeCell="X48" sqref="X48"/>
    </sheetView>
  </sheetViews>
  <sheetFormatPr baseColWidth="10" defaultColWidth="11.42578125" defaultRowHeight="35.1" customHeight="1" outlineLevelCol="1" x14ac:dyDescent="0.2"/>
  <cols>
    <col min="1" max="1" width="8.7109375" style="142" customWidth="1"/>
    <col min="2" max="2" width="11.42578125" style="142"/>
    <col min="3" max="3" width="15" style="142" customWidth="1"/>
    <col min="4" max="4" width="14.85546875" style="142" customWidth="1"/>
    <col min="5" max="5" width="13.7109375" style="142" customWidth="1"/>
    <col min="6" max="6" width="41.28515625" style="142" customWidth="1"/>
    <col min="7" max="7" width="29.42578125" style="142" customWidth="1"/>
    <col min="8" max="8" width="58.42578125" style="144" customWidth="1"/>
    <col min="9" max="9" width="22"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9.140625" style="143" customWidth="1" outlineLevel="1"/>
    <col min="17" max="17" width="41.85546875" style="143" customWidth="1" outlineLevel="1"/>
    <col min="18" max="18" width="15.28515625" style="143" customWidth="1" outlineLevel="1"/>
    <col min="19" max="19" width="17.85546875" style="143" customWidth="1" outlineLevel="1"/>
    <col min="20" max="20" width="17.140625" style="143" customWidth="1" outlineLevel="1"/>
    <col min="21" max="21" width="18.28515625" style="143" customWidth="1" outlineLevel="1"/>
    <col min="22" max="22" width="45.28515625" style="143" customWidth="1" outlineLevel="1"/>
    <col min="23" max="23" width="23.5703125" style="143" customWidth="1" outlineLevel="1"/>
    <col min="24" max="24" width="26.140625" style="143" customWidth="1" outlineLevel="1"/>
    <col min="25" max="25" width="17" style="143" customWidth="1" outlineLevel="1"/>
    <col min="26" max="26" width="35.28515625" style="143" customWidth="1"/>
    <col min="27" max="27" width="24.5703125" style="143" customWidth="1"/>
    <col min="28" max="16384" width="11.42578125" style="142"/>
  </cols>
  <sheetData>
    <row r="1" spans="1:30" ht="35.1" customHeight="1" x14ac:dyDescent="0.25">
      <c r="A1" s="169"/>
      <c r="B1" s="289" t="s">
        <v>6</v>
      </c>
      <c r="C1" s="289"/>
      <c r="D1" s="289"/>
      <c r="E1" s="289"/>
      <c r="F1" s="289"/>
      <c r="G1" s="292" t="s">
        <v>19</v>
      </c>
      <c r="H1" s="293"/>
      <c r="I1" s="293"/>
      <c r="J1" s="293"/>
      <c r="K1" s="293"/>
      <c r="L1" s="293"/>
      <c r="M1" s="293"/>
      <c r="N1" s="293"/>
      <c r="O1" s="293"/>
      <c r="P1" s="281" t="s">
        <v>38</v>
      </c>
      <c r="Q1" s="281"/>
      <c r="R1" s="281"/>
      <c r="S1" s="281"/>
      <c r="T1" s="281"/>
      <c r="U1" s="281"/>
      <c r="V1" s="281"/>
      <c r="W1" s="281"/>
      <c r="X1" s="281"/>
      <c r="Y1" s="280" t="s">
        <v>61</v>
      </c>
      <c r="Z1" s="280"/>
      <c r="AA1" s="280"/>
    </row>
    <row r="2" spans="1:30" ht="10.5" customHeight="1" x14ac:dyDescent="0.25">
      <c r="A2" s="282"/>
      <c r="B2" s="283" t="s">
        <v>9</v>
      </c>
      <c r="C2" s="283" t="s">
        <v>11</v>
      </c>
      <c r="D2" s="283" t="s">
        <v>13</v>
      </c>
      <c r="E2" s="283" t="s">
        <v>15</v>
      </c>
      <c r="F2" s="283" t="s">
        <v>17</v>
      </c>
      <c r="G2" s="297" t="s">
        <v>62</v>
      </c>
      <c r="H2" s="290" t="s">
        <v>22</v>
      </c>
      <c r="I2" s="290" t="s">
        <v>24</v>
      </c>
      <c r="J2" s="290" t="s">
        <v>26</v>
      </c>
      <c r="K2" s="284" t="s">
        <v>63</v>
      </c>
      <c r="L2" s="284" t="s">
        <v>30</v>
      </c>
      <c r="M2" s="284" t="s">
        <v>32</v>
      </c>
      <c r="N2" s="285" t="s">
        <v>64</v>
      </c>
      <c r="O2" s="287" t="s">
        <v>65</v>
      </c>
      <c r="P2" s="277" t="s">
        <v>66</v>
      </c>
      <c r="Q2" s="278"/>
      <c r="R2" s="278"/>
      <c r="S2" s="278"/>
      <c r="T2" s="278"/>
      <c r="U2" s="278"/>
      <c r="V2" s="278"/>
      <c r="W2" s="278"/>
      <c r="X2" s="279"/>
      <c r="Y2" s="280"/>
      <c r="Z2" s="280"/>
      <c r="AA2" s="280"/>
    </row>
    <row r="3" spans="1:30" ht="36.75" customHeight="1" x14ac:dyDescent="0.25">
      <c r="A3" s="282"/>
      <c r="B3" s="283"/>
      <c r="C3" s="283"/>
      <c r="D3" s="283"/>
      <c r="E3" s="283"/>
      <c r="F3" s="283"/>
      <c r="G3" s="297"/>
      <c r="H3" s="291"/>
      <c r="I3" s="291"/>
      <c r="J3" s="291"/>
      <c r="K3" s="284"/>
      <c r="L3" s="284"/>
      <c r="M3" s="284"/>
      <c r="N3" s="286"/>
      <c r="O3" s="288"/>
      <c r="P3" s="252" t="s">
        <v>67</v>
      </c>
      <c r="Q3" s="252" t="s">
        <v>68</v>
      </c>
      <c r="R3" s="252" t="s">
        <v>69</v>
      </c>
      <c r="S3" s="252" t="s">
        <v>70</v>
      </c>
      <c r="T3" s="252" t="s">
        <v>71</v>
      </c>
      <c r="U3" s="252" t="s">
        <v>72</v>
      </c>
      <c r="V3" s="252" t="s">
        <v>73</v>
      </c>
      <c r="W3" s="252" t="s">
        <v>74</v>
      </c>
      <c r="X3" s="252" t="s">
        <v>75</v>
      </c>
      <c r="Y3" s="147" t="s">
        <v>55</v>
      </c>
      <c r="Z3" s="147" t="s">
        <v>57</v>
      </c>
      <c r="AA3" s="147" t="s">
        <v>11</v>
      </c>
      <c r="AD3" s="236"/>
    </row>
    <row r="4" spans="1:30" ht="89.25" x14ac:dyDescent="0.25">
      <c r="B4" s="175" t="s">
        <v>76</v>
      </c>
      <c r="C4" s="294" t="s">
        <v>77</v>
      </c>
      <c r="D4" s="178" t="s">
        <v>78</v>
      </c>
      <c r="E4" s="176">
        <v>1</v>
      </c>
      <c r="F4" s="251" t="s">
        <v>79</v>
      </c>
      <c r="G4" s="251" t="s">
        <v>80</v>
      </c>
      <c r="H4" s="251" t="s">
        <v>81</v>
      </c>
      <c r="I4" s="251" t="s">
        <v>82</v>
      </c>
      <c r="J4" s="254">
        <v>9</v>
      </c>
      <c r="K4" s="175" t="s">
        <v>83</v>
      </c>
      <c r="L4" s="173" t="s">
        <v>84</v>
      </c>
      <c r="M4" s="179">
        <v>1</v>
      </c>
      <c r="N4" s="184">
        <v>44866</v>
      </c>
      <c r="O4" s="253">
        <v>45443</v>
      </c>
      <c r="P4" s="171" t="s">
        <v>85</v>
      </c>
      <c r="Q4" s="206" t="s">
        <v>86</v>
      </c>
      <c r="R4" s="186">
        <v>1</v>
      </c>
      <c r="S4" s="167">
        <v>0.28399999999999997</v>
      </c>
      <c r="T4" s="167">
        <v>0.28399999999999997</v>
      </c>
      <c r="U4" s="168" t="str">
        <f t="shared" ref="U4:U11" si="0">IF(R4="","",IF(T4&lt;100%, IF(T4&lt;100%, "ALERTA","EN TERMINO"), IF(T4=100%, "OK", "EN TERMINO")))</f>
        <v>ALERTA</v>
      </c>
      <c r="V4" s="235" t="s">
        <v>87</v>
      </c>
      <c r="W4" s="255" t="s">
        <v>88</v>
      </c>
      <c r="X4" s="170" t="str">
        <f t="shared" ref="X4:X10" si="1">IF(T4=100%,IF(T4&gt;=100%,"CUMPLIDA","PENDIENTE"),IF(T4&lt;100%,"PENDIENTE","PENDIENTE"))</f>
        <v>PENDIENTE</v>
      </c>
      <c r="Y4" s="148" t="str">
        <f t="shared" ref="Y4:Y10" si="2">IF(W4="CUMPLIDA","CERRADO","ABIERTO")</f>
        <v>ABIERTO</v>
      </c>
      <c r="Z4" s="178"/>
      <c r="AA4" s="199"/>
    </row>
    <row r="5" spans="1:30" ht="89.25" x14ac:dyDescent="0.25">
      <c r="B5" s="175" t="s">
        <v>76</v>
      </c>
      <c r="C5" s="295"/>
      <c r="D5" s="178" t="s">
        <v>78</v>
      </c>
      <c r="E5" s="176">
        <v>1</v>
      </c>
      <c r="F5" s="177" t="s">
        <v>79</v>
      </c>
      <c r="G5" s="182" t="s">
        <v>80</v>
      </c>
      <c r="H5" s="185" t="s">
        <v>89</v>
      </c>
      <c r="I5" s="183" t="s">
        <v>90</v>
      </c>
      <c r="J5" s="187">
        <v>1</v>
      </c>
      <c r="K5" s="175" t="s">
        <v>83</v>
      </c>
      <c r="L5" s="173" t="s">
        <v>84</v>
      </c>
      <c r="M5" s="179">
        <v>1</v>
      </c>
      <c r="N5" s="184">
        <v>44866</v>
      </c>
      <c r="O5" s="253">
        <v>45443</v>
      </c>
      <c r="P5" s="171" t="s">
        <v>85</v>
      </c>
      <c r="Q5" s="206" t="s">
        <v>86</v>
      </c>
      <c r="R5" s="186">
        <v>0.5</v>
      </c>
      <c r="S5" s="167">
        <f t="shared" ref="S5:S11" si="3">(IF(R5="","",IF(OR($J5=0,$J5="",P5=""),"",R5/$J5)))</f>
        <v>0.5</v>
      </c>
      <c r="T5" s="167">
        <f t="shared" ref="T5:T11" si="4">(IF(OR($M5="",S5=""),"",IF(OR($M5=0,S5=0),0,IF((S5*100%)/$M5&gt;100%,100%,(S5*100%)/$M5))))</f>
        <v>0.5</v>
      </c>
      <c r="U5" s="168" t="str">
        <f t="shared" si="0"/>
        <v>ALERTA</v>
      </c>
      <c r="V5" s="235" t="s">
        <v>91</v>
      </c>
      <c r="W5" s="255" t="s">
        <v>88</v>
      </c>
      <c r="X5" s="170" t="str">
        <f t="shared" si="1"/>
        <v>PENDIENTE</v>
      </c>
      <c r="Y5" s="148" t="str">
        <f t="shared" si="2"/>
        <v>ABIERTO</v>
      </c>
      <c r="Z5" s="178"/>
      <c r="AA5" s="199"/>
    </row>
    <row r="6" spans="1:30" ht="127.5" x14ac:dyDescent="0.25">
      <c r="B6" s="175" t="s">
        <v>76</v>
      </c>
      <c r="C6" s="295"/>
      <c r="D6" s="178" t="s">
        <v>78</v>
      </c>
      <c r="E6" s="176">
        <v>1</v>
      </c>
      <c r="F6" s="177" t="s">
        <v>79</v>
      </c>
      <c r="G6" s="182" t="s">
        <v>80</v>
      </c>
      <c r="H6" s="188" t="s">
        <v>92</v>
      </c>
      <c r="I6" s="183" t="s">
        <v>93</v>
      </c>
      <c r="J6" s="166">
        <v>1</v>
      </c>
      <c r="K6" s="175" t="s">
        <v>83</v>
      </c>
      <c r="L6" s="173" t="s">
        <v>84</v>
      </c>
      <c r="M6" s="179">
        <v>1</v>
      </c>
      <c r="N6" s="189">
        <v>44573</v>
      </c>
      <c r="O6" s="253">
        <v>45443</v>
      </c>
      <c r="P6" s="171" t="s">
        <v>85</v>
      </c>
      <c r="Q6" s="206" t="s">
        <v>86</v>
      </c>
      <c r="R6" s="186">
        <v>0</v>
      </c>
      <c r="S6" s="167">
        <v>0.28000000000000003</v>
      </c>
      <c r="T6" s="167">
        <v>0.28000000000000003</v>
      </c>
      <c r="U6" s="168" t="str">
        <f t="shared" si="0"/>
        <v>ALERTA</v>
      </c>
      <c r="V6" s="235" t="s">
        <v>94</v>
      </c>
      <c r="W6" s="255" t="s">
        <v>88</v>
      </c>
      <c r="X6" s="170" t="str">
        <f t="shared" si="1"/>
        <v>PENDIENTE</v>
      </c>
      <c r="Y6" s="148" t="str">
        <f t="shared" si="2"/>
        <v>ABIERTO</v>
      </c>
      <c r="Z6" s="178"/>
      <c r="AA6" s="199"/>
    </row>
    <row r="7" spans="1:30" ht="99" customHeight="1" x14ac:dyDescent="0.25">
      <c r="B7" s="175" t="s">
        <v>76</v>
      </c>
      <c r="C7" s="295"/>
      <c r="D7" s="178" t="s">
        <v>78</v>
      </c>
      <c r="E7" s="174">
        <v>2</v>
      </c>
      <c r="F7" s="190" t="s">
        <v>95</v>
      </c>
      <c r="G7" s="190" t="s">
        <v>96</v>
      </c>
      <c r="H7" s="188" t="s">
        <v>97</v>
      </c>
      <c r="I7" s="183" t="s">
        <v>98</v>
      </c>
      <c r="J7" s="191">
        <v>5</v>
      </c>
      <c r="K7" s="175" t="s">
        <v>83</v>
      </c>
      <c r="L7" s="173" t="s">
        <v>84</v>
      </c>
      <c r="M7" s="179">
        <v>1</v>
      </c>
      <c r="N7" s="192">
        <v>2023</v>
      </c>
      <c r="O7" s="192">
        <v>2026</v>
      </c>
      <c r="P7" s="171" t="s">
        <v>85</v>
      </c>
      <c r="Q7" s="207" t="s">
        <v>99</v>
      </c>
      <c r="R7" s="186">
        <v>0</v>
      </c>
      <c r="S7" s="167">
        <f t="shared" si="3"/>
        <v>0</v>
      </c>
      <c r="T7" s="167">
        <f t="shared" si="4"/>
        <v>0</v>
      </c>
      <c r="U7" s="168" t="s">
        <v>100</v>
      </c>
      <c r="V7" s="239" t="s">
        <v>101</v>
      </c>
      <c r="W7" s="255" t="s">
        <v>88</v>
      </c>
      <c r="X7" s="170" t="str">
        <f t="shared" si="1"/>
        <v>PENDIENTE</v>
      </c>
      <c r="Y7" s="148" t="str">
        <f t="shared" si="2"/>
        <v>ABIERTO</v>
      </c>
      <c r="Z7" s="178"/>
      <c r="AA7" s="199"/>
    </row>
    <row r="8" spans="1:30" ht="96" customHeight="1" x14ac:dyDescent="0.25">
      <c r="B8" s="175" t="s">
        <v>76</v>
      </c>
      <c r="C8" s="295"/>
      <c r="D8" s="178" t="s">
        <v>78</v>
      </c>
      <c r="E8" s="174">
        <v>3</v>
      </c>
      <c r="F8" s="190" t="s">
        <v>102</v>
      </c>
      <c r="G8" s="190" t="s">
        <v>103</v>
      </c>
      <c r="H8" s="193" t="s">
        <v>104</v>
      </c>
      <c r="I8" s="183" t="s">
        <v>105</v>
      </c>
      <c r="J8" s="191">
        <v>5</v>
      </c>
      <c r="K8" s="175" t="s">
        <v>83</v>
      </c>
      <c r="L8" s="173" t="s">
        <v>84</v>
      </c>
      <c r="M8" s="179">
        <v>1</v>
      </c>
      <c r="N8" s="192">
        <v>2026</v>
      </c>
      <c r="O8" s="192">
        <v>2028</v>
      </c>
      <c r="P8" s="171" t="s">
        <v>85</v>
      </c>
      <c r="Q8" s="207" t="s">
        <v>106</v>
      </c>
      <c r="R8" s="194">
        <v>0</v>
      </c>
      <c r="S8" s="167">
        <f t="shared" si="3"/>
        <v>0</v>
      </c>
      <c r="T8" s="167">
        <f t="shared" si="4"/>
        <v>0</v>
      </c>
      <c r="U8" s="168" t="s">
        <v>100</v>
      </c>
      <c r="V8" s="239" t="s">
        <v>101</v>
      </c>
      <c r="W8" s="255" t="s">
        <v>88</v>
      </c>
      <c r="X8" s="170" t="str">
        <f t="shared" si="1"/>
        <v>PENDIENTE</v>
      </c>
      <c r="Y8" s="148" t="str">
        <f t="shared" si="2"/>
        <v>ABIERTO</v>
      </c>
      <c r="Z8" s="178"/>
      <c r="AA8" s="199"/>
    </row>
    <row r="9" spans="1:30" ht="170.25" customHeight="1" x14ac:dyDescent="0.25">
      <c r="B9" s="175" t="s">
        <v>76</v>
      </c>
      <c r="C9" s="296"/>
      <c r="D9" s="178" t="s">
        <v>78</v>
      </c>
      <c r="E9" s="174">
        <v>4</v>
      </c>
      <c r="F9" s="190" t="s">
        <v>107</v>
      </c>
      <c r="G9" s="190" t="s">
        <v>103</v>
      </c>
      <c r="H9" s="193" t="s">
        <v>108</v>
      </c>
      <c r="I9" s="183" t="s">
        <v>109</v>
      </c>
      <c r="J9" s="191">
        <v>1</v>
      </c>
      <c r="K9" s="175" t="s">
        <v>83</v>
      </c>
      <c r="L9" s="173" t="s">
        <v>84</v>
      </c>
      <c r="M9" s="179">
        <v>1</v>
      </c>
      <c r="N9" s="192">
        <v>2028</v>
      </c>
      <c r="O9" s="192">
        <v>2028</v>
      </c>
      <c r="P9" s="171" t="s">
        <v>85</v>
      </c>
      <c r="Q9" s="207" t="s">
        <v>106</v>
      </c>
      <c r="R9" s="194">
        <v>0</v>
      </c>
      <c r="S9" s="167">
        <f t="shared" si="3"/>
        <v>0</v>
      </c>
      <c r="T9" s="167">
        <f t="shared" si="4"/>
        <v>0</v>
      </c>
      <c r="U9" s="168" t="s">
        <v>100</v>
      </c>
      <c r="V9" s="239" t="s">
        <v>101</v>
      </c>
      <c r="W9" s="255" t="s">
        <v>88</v>
      </c>
      <c r="X9" s="170" t="str">
        <f t="shared" si="1"/>
        <v>PENDIENTE</v>
      </c>
      <c r="Y9" s="148" t="str">
        <f t="shared" si="2"/>
        <v>ABIERTO</v>
      </c>
      <c r="Z9" s="178"/>
      <c r="AA9" s="199"/>
    </row>
    <row r="10" spans="1:30" ht="165" customHeight="1" x14ac:dyDescent="0.25">
      <c r="B10" s="175" t="s">
        <v>76</v>
      </c>
      <c r="C10" s="181" t="s">
        <v>110</v>
      </c>
      <c r="D10" s="178" t="s">
        <v>78</v>
      </c>
      <c r="E10" s="174">
        <v>5</v>
      </c>
      <c r="F10" s="195" t="s">
        <v>111</v>
      </c>
      <c r="G10" s="175" t="s">
        <v>112</v>
      </c>
      <c r="H10" s="196" t="s">
        <v>113</v>
      </c>
      <c r="I10" s="175" t="s">
        <v>114</v>
      </c>
      <c r="J10" s="191">
        <v>1</v>
      </c>
      <c r="K10" s="175" t="s">
        <v>83</v>
      </c>
      <c r="L10" s="175" t="s">
        <v>84</v>
      </c>
      <c r="M10" s="179">
        <v>1</v>
      </c>
      <c r="N10" s="253">
        <v>44927</v>
      </c>
      <c r="O10" s="253">
        <v>45504</v>
      </c>
      <c r="P10" s="171" t="s">
        <v>85</v>
      </c>
      <c r="Q10" s="207" t="s">
        <v>115</v>
      </c>
      <c r="R10" s="186">
        <v>0</v>
      </c>
      <c r="S10" s="167">
        <f t="shared" si="3"/>
        <v>0</v>
      </c>
      <c r="T10" s="167">
        <f t="shared" si="4"/>
        <v>0</v>
      </c>
      <c r="U10" s="168" t="s">
        <v>100</v>
      </c>
      <c r="V10" s="239" t="s">
        <v>101</v>
      </c>
      <c r="W10" s="255" t="s">
        <v>88</v>
      </c>
      <c r="X10" s="170" t="str">
        <f t="shared" si="1"/>
        <v>PENDIENTE</v>
      </c>
      <c r="Y10" s="148" t="str">
        <f t="shared" si="2"/>
        <v>ABIERTO</v>
      </c>
      <c r="Z10" s="178"/>
      <c r="AA10" s="199"/>
    </row>
    <row r="11" spans="1:30" s="143" customFormat="1" ht="102" x14ac:dyDescent="0.2">
      <c r="A11" s="142"/>
      <c r="B11" s="175" t="s">
        <v>76</v>
      </c>
      <c r="C11" s="181" t="s">
        <v>116</v>
      </c>
      <c r="D11" s="247" t="s">
        <v>78</v>
      </c>
      <c r="E11" s="176">
        <v>7</v>
      </c>
      <c r="F11" s="197" t="s">
        <v>117</v>
      </c>
      <c r="G11" s="197" t="s">
        <v>118</v>
      </c>
      <c r="H11" s="248" t="s">
        <v>119</v>
      </c>
      <c r="I11" s="248" t="s">
        <v>120</v>
      </c>
      <c r="J11" s="191">
        <v>1</v>
      </c>
      <c r="K11" s="248" t="s">
        <v>83</v>
      </c>
      <c r="L11" s="249" t="s">
        <v>84</v>
      </c>
      <c r="M11" s="250">
        <v>1</v>
      </c>
      <c r="N11" s="253">
        <v>44897</v>
      </c>
      <c r="O11" s="256">
        <v>45280</v>
      </c>
      <c r="P11" s="171">
        <v>45089</v>
      </c>
      <c r="Q11" s="180" t="s">
        <v>121</v>
      </c>
      <c r="R11" s="186">
        <v>1</v>
      </c>
      <c r="S11" s="167">
        <f t="shared" si="3"/>
        <v>1</v>
      </c>
      <c r="T11" s="167">
        <f t="shared" si="4"/>
        <v>1</v>
      </c>
      <c r="U11" s="238" t="str">
        <f t="shared" si="0"/>
        <v>OK</v>
      </c>
      <c r="V11" s="237" t="s">
        <v>122</v>
      </c>
      <c r="W11" s="255" t="s">
        <v>88</v>
      </c>
      <c r="X11" s="170" t="str">
        <f t="shared" ref="X11:X13" si="5">IF(T11=100%,IF(T11&gt;=100%,"CUMPLIDA","PENDIENTE"),IF(T11&lt;100%,"PENDIENTE","PENDIENTE"))</f>
        <v>CUMPLIDA</v>
      </c>
      <c r="Y11" s="148" t="s">
        <v>123</v>
      </c>
      <c r="Z11" s="178"/>
      <c r="AA11" s="199"/>
    </row>
    <row r="12" spans="1:30" ht="35.25" customHeight="1" x14ac:dyDescent="0.25">
      <c r="B12" s="175" t="s">
        <v>76</v>
      </c>
      <c r="C12" s="294" t="s">
        <v>124</v>
      </c>
      <c r="D12" s="178" t="s">
        <v>78</v>
      </c>
      <c r="E12" s="176">
        <v>13</v>
      </c>
      <c r="F12" s="204" t="s">
        <v>125</v>
      </c>
      <c r="G12" s="204" t="s">
        <v>126</v>
      </c>
      <c r="H12" s="200" t="s">
        <v>127</v>
      </c>
      <c r="I12" s="183" t="s">
        <v>128</v>
      </c>
      <c r="J12" s="191">
        <v>2</v>
      </c>
      <c r="K12" s="175"/>
      <c r="L12" s="173" t="s">
        <v>129</v>
      </c>
      <c r="M12" s="179">
        <v>1</v>
      </c>
      <c r="N12" s="201">
        <v>44928</v>
      </c>
      <c r="O12" s="253">
        <v>45504</v>
      </c>
      <c r="P12" s="171" t="s">
        <v>85</v>
      </c>
      <c r="Q12" s="233" t="s">
        <v>130</v>
      </c>
      <c r="R12" s="208">
        <v>0</v>
      </c>
      <c r="S12" s="167">
        <f t="shared" ref="S12:S24" si="6">(IF(R12="","",IF(OR($J12=0,$J12="",P12=""),"",R12/$J12)))</f>
        <v>0</v>
      </c>
      <c r="T12" s="167">
        <f t="shared" ref="T12:T24" si="7">(IF(OR($M12="",S12=""),"",IF(OR($M12=0,S12=0),0,IF((S12*100%)/$M12&gt;100%,100%,(S12*100%)/$M12))))</f>
        <v>0</v>
      </c>
      <c r="U12" s="238" t="s">
        <v>100</v>
      </c>
      <c r="V12" s="237" t="s">
        <v>131</v>
      </c>
      <c r="W12" s="255" t="s">
        <v>88</v>
      </c>
      <c r="X12" s="170" t="str">
        <f t="shared" si="5"/>
        <v>PENDIENTE</v>
      </c>
      <c r="Y12" s="148" t="str">
        <f t="shared" ref="Y12:Y22" si="8">IF(W12="CUMPLIDA","CERRADO","ABIERTO")</f>
        <v>ABIERTO</v>
      </c>
      <c r="Z12" s="178"/>
      <c r="AA12" s="199"/>
    </row>
    <row r="13" spans="1:30" ht="35.25" customHeight="1" x14ac:dyDescent="0.25">
      <c r="B13" s="175" t="s">
        <v>76</v>
      </c>
      <c r="C13" s="295"/>
      <c r="D13" s="178" t="s">
        <v>78</v>
      </c>
      <c r="E13" s="176">
        <v>13</v>
      </c>
      <c r="F13" s="251" t="s">
        <v>125</v>
      </c>
      <c r="G13" s="251" t="s">
        <v>126</v>
      </c>
      <c r="H13" s="166" t="s">
        <v>132</v>
      </c>
      <c r="I13" s="187" t="s">
        <v>133</v>
      </c>
      <c r="J13" s="191">
        <v>1</v>
      </c>
      <c r="K13" s="175"/>
      <c r="L13" s="173" t="s">
        <v>129</v>
      </c>
      <c r="M13" s="179">
        <v>0.5</v>
      </c>
      <c r="N13" s="201">
        <v>44928</v>
      </c>
      <c r="O13" s="253">
        <v>45504</v>
      </c>
      <c r="P13" s="171" t="s">
        <v>85</v>
      </c>
      <c r="Q13" s="233" t="s">
        <v>134</v>
      </c>
      <c r="R13" s="208">
        <v>0</v>
      </c>
      <c r="S13" s="167">
        <f t="shared" si="6"/>
        <v>0</v>
      </c>
      <c r="T13" s="167">
        <f t="shared" si="7"/>
        <v>0</v>
      </c>
      <c r="U13" s="238" t="s">
        <v>100</v>
      </c>
      <c r="V13" s="237" t="s">
        <v>131</v>
      </c>
      <c r="W13" s="255" t="s">
        <v>88</v>
      </c>
      <c r="X13" s="170" t="str">
        <f t="shared" si="5"/>
        <v>PENDIENTE</v>
      </c>
      <c r="Y13" s="148" t="str">
        <f t="shared" si="8"/>
        <v>ABIERTO</v>
      </c>
      <c r="Z13" s="178"/>
      <c r="AA13" s="199"/>
    </row>
    <row r="14" spans="1:30" ht="94.5" customHeight="1" x14ac:dyDescent="0.25">
      <c r="B14" s="175" t="s">
        <v>76</v>
      </c>
      <c r="C14" s="295"/>
      <c r="D14" s="178" t="s">
        <v>78</v>
      </c>
      <c r="E14" s="174">
        <v>14</v>
      </c>
      <c r="F14" s="190" t="s">
        <v>135</v>
      </c>
      <c r="G14" s="190" t="s">
        <v>136</v>
      </c>
      <c r="H14" s="200" t="s">
        <v>137</v>
      </c>
      <c r="I14" s="183" t="s">
        <v>138</v>
      </c>
      <c r="J14" s="191">
        <v>12</v>
      </c>
      <c r="K14" s="175"/>
      <c r="L14" s="173" t="s">
        <v>129</v>
      </c>
      <c r="M14" s="179">
        <v>1</v>
      </c>
      <c r="N14" s="201">
        <v>44928</v>
      </c>
      <c r="O14" s="257">
        <v>45291</v>
      </c>
      <c r="P14" s="171" t="s">
        <v>139</v>
      </c>
      <c r="Q14" s="234" t="s">
        <v>140</v>
      </c>
      <c r="R14" s="208">
        <v>8</v>
      </c>
      <c r="S14" s="167">
        <f t="shared" si="6"/>
        <v>0.66666666666666663</v>
      </c>
      <c r="T14" s="167">
        <f t="shared" si="7"/>
        <v>0.66666666666666663</v>
      </c>
      <c r="U14" s="238" t="s">
        <v>141</v>
      </c>
      <c r="V14" s="178" t="s">
        <v>142</v>
      </c>
      <c r="W14" s="255" t="s">
        <v>88</v>
      </c>
      <c r="X14" s="170" t="s">
        <v>143</v>
      </c>
      <c r="Y14" s="148" t="s">
        <v>144</v>
      </c>
      <c r="Z14" s="178"/>
      <c r="AA14" s="199"/>
    </row>
    <row r="15" spans="1:30" ht="99" customHeight="1" x14ac:dyDescent="0.25">
      <c r="B15" s="175" t="s">
        <v>76</v>
      </c>
      <c r="C15" s="295"/>
      <c r="D15" s="178" t="s">
        <v>78</v>
      </c>
      <c r="E15" s="174">
        <v>15</v>
      </c>
      <c r="F15" s="190" t="s">
        <v>145</v>
      </c>
      <c r="G15" s="190" t="s">
        <v>146</v>
      </c>
      <c r="H15" s="200" t="s">
        <v>147</v>
      </c>
      <c r="I15" s="183" t="s">
        <v>148</v>
      </c>
      <c r="J15" s="191">
        <v>1</v>
      </c>
      <c r="K15" s="175"/>
      <c r="L15" s="173" t="s">
        <v>129</v>
      </c>
      <c r="M15" s="179">
        <v>1</v>
      </c>
      <c r="N15" s="201">
        <v>44928</v>
      </c>
      <c r="O15" s="253">
        <v>45382</v>
      </c>
      <c r="P15" s="171" t="s">
        <v>85</v>
      </c>
      <c r="Q15" s="233" t="s">
        <v>149</v>
      </c>
      <c r="R15" s="208">
        <v>0.7</v>
      </c>
      <c r="S15" s="167">
        <f t="shared" ref="S15" si="9">(IF(R15="","",IF(OR($J15=0,$J15="",P15=""),"",R15/$J15)))</f>
        <v>0.7</v>
      </c>
      <c r="T15" s="167">
        <f t="shared" ref="T15" si="10">(IF(OR($M15="",S15=""),"",IF(OR($M15=0,S15=0),0,IF((S15*100%)/$M15&gt;100%,100%,(S15*100%)/$M15))))</f>
        <v>0.7</v>
      </c>
      <c r="U15" s="238" t="str">
        <f t="shared" ref="U15" si="11">IF(R15="","",IF(T15&lt;100%, IF(T15&lt;100%, "ALERTA","EN TERMINO"), IF(T15=100%, "OK", "EN TERMINO")))</f>
        <v>ALERTA</v>
      </c>
      <c r="V15" s="240" t="s">
        <v>150</v>
      </c>
      <c r="W15" s="255" t="s">
        <v>88</v>
      </c>
      <c r="X15" s="170" t="str">
        <f t="shared" ref="X15:X18" si="12">IF(T15=100%,IF(T15&gt;=100%,"CUMPLIDA","PENDIENTE"),IF(T15&lt;100%,"PENDIENTE","PENDIENTE"))</f>
        <v>PENDIENTE</v>
      </c>
      <c r="Y15" s="148" t="s">
        <v>151</v>
      </c>
      <c r="Z15" s="178"/>
      <c r="AA15" s="199"/>
    </row>
    <row r="16" spans="1:30" ht="35.25" customHeight="1" x14ac:dyDescent="0.25">
      <c r="B16" s="175" t="s">
        <v>76</v>
      </c>
      <c r="C16" s="295"/>
      <c r="D16" s="178" t="s">
        <v>78</v>
      </c>
      <c r="E16" s="174">
        <v>16</v>
      </c>
      <c r="F16" s="205" t="s">
        <v>152</v>
      </c>
      <c r="G16" s="205" t="s">
        <v>153</v>
      </c>
      <c r="H16" s="202" t="s">
        <v>154</v>
      </c>
      <c r="I16" s="175" t="s">
        <v>155</v>
      </c>
      <c r="J16" s="191">
        <v>1</v>
      </c>
      <c r="K16" s="175"/>
      <c r="L16" s="173" t="s">
        <v>129</v>
      </c>
      <c r="M16" s="179">
        <v>1</v>
      </c>
      <c r="N16" s="201">
        <v>44928</v>
      </c>
      <c r="O16" s="253">
        <v>45504</v>
      </c>
      <c r="P16" s="171" t="s">
        <v>85</v>
      </c>
      <c r="Q16" s="259" t="s">
        <v>156</v>
      </c>
      <c r="R16" s="208">
        <v>0</v>
      </c>
      <c r="S16" s="167">
        <f t="shared" si="6"/>
        <v>0</v>
      </c>
      <c r="T16" s="167">
        <f t="shared" si="7"/>
        <v>0</v>
      </c>
      <c r="U16" s="168" t="s">
        <v>100</v>
      </c>
      <c r="V16" s="237" t="s">
        <v>131</v>
      </c>
      <c r="W16" s="255" t="s">
        <v>88</v>
      </c>
      <c r="X16" s="170" t="str">
        <f t="shared" si="12"/>
        <v>PENDIENTE</v>
      </c>
      <c r="Y16" s="148" t="str">
        <f t="shared" si="8"/>
        <v>ABIERTO</v>
      </c>
      <c r="Z16" s="178"/>
      <c r="AA16" s="199"/>
    </row>
    <row r="17" spans="2:30" ht="49.5" customHeight="1" x14ac:dyDescent="0.25">
      <c r="B17" s="175" t="s">
        <v>76</v>
      </c>
      <c r="C17" s="295"/>
      <c r="D17" s="178" t="s">
        <v>78</v>
      </c>
      <c r="E17" s="176">
        <v>16</v>
      </c>
      <c r="F17" s="205" t="s">
        <v>152</v>
      </c>
      <c r="G17" s="205" t="s">
        <v>153</v>
      </c>
      <c r="H17" s="190" t="s">
        <v>157</v>
      </c>
      <c r="I17" s="190" t="s">
        <v>158</v>
      </c>
      <c r="J17" s="191">
        <v>1</v>
      </c>
      <c r="K17" s="175"/>
      <c r="L17" s="173" t="s">
        <v>129</v>
      </c>
      <c r="M17" s="179">
        <v>1</v>
      </c>
      <c r="N17" s="201">
        <v>44928</v>
      </c>
      <c r="O17" s="253">
        <v>45504</v>
      </c>
      <c r="P17" s="171" t="s">
        <v>85</v>
      </c>
      <c r="Q17" s="259" t="s">
        <v>159</v>
      </c>
      <c r="R17" s="208">
        <v>0</v>
      </c>
      <c r="S17" s="167">
        <f t="shared" si="6"/>
        <v>0</v>
      </c>
      <c r="T17" s="167">
        <f t="shared" si="7"/>
        <v>0</v>
      </c>
      <c r="U17" s="168" t="s">
        <v>100</v>
      </c>
      <c r="V17" s="237" t="s">
        <v>131</v>
      </c>
      <c r="W17" s="255" t="s">
        <v>88</v>
      </c>
      <c r="X17" s="170" t="str">
        <f t="shared" si="12"/>
        <v>PENDIENTE</v>
      </c>
      <c r="Y17" s="148" t="str">
        <f t="shared" si="8"/>
        <v>ABIERTO</v>
      </c>
      <c r="Z17" s="178"/>
      <c r="AA17" s="199"/>
    </row>
    <row r="18" spans="2:30" ht="53.25" customHeight="1" x14ac:dyDescent="0.25">
      <c r="B18" s="175" t="s">
        <v>76</v>
      </c>
      <c r="C18" s="295"/>
      <c r="D18" s="178" t="s">
        <v>78</v>
      </c>
      <c r="E18" s="174">
        <v>16</v>
      </c>
      <c r="F18" s="205" t="s">
        <v>152</v>
      </c>
      <c r="G18" s="205" t="s">
        <v>153</v>
      </c>
      <c r="H18" s="190" t="s">
        <v>160</v>
      </c>
      <c r="I18" s="190" t="s">
        <v>161</v>
      </c>
      <c r="J18" s="191">
        <v>1</v>
      </c>
      <c r="K18" s="175"/>
      <c r="L18" s="173" t="s">
        <v>129</v>
      </c>
      <c r="M18" s="179">
        <v>0.5</v>
      </c>
      <c r="N18" s="201">
        <v>44928</v>
      </c>
      <c r="O18" s="253">
        <v>45504</v>
      </c>
      <c r="P18" s="171" t="s">
        <v>85</v>
      </c>
      <c r="Q18" s="259" t="s">
        <v>162</v>
      </c>
      <c r="R18" s="208">
        <v>0</v>
      </c>
      <c r="S18" s="167">
        <f t="shared" si="6"/>
        <v>0</v>
      </c>
      <c r="T18" s="167">
        <f t="shared" si="7"/>
        <v>0</v>
      </c>
      <c r="U18" s="168" t="s">
        <v>100</v>
      </c>
      <c r="V18" s="237" t="s">
        <v>131</v>
      </c>
      <c r="W18" s="255" t="s">
        <v>88</v>
      </c>
      <c r="X18" s="170" t="str">
        <f t="shared" si="12"/>
        <v>PENDIENTE</v>
      </c>
      <c r="Y18" s="148" t="str">
        <f t="shared" si="8"/>
        <v>ABIERTO</v>
      </c>
      <c r="Z18" s="178"/>
      <c r="AA18" s="199"/>
    </row>
    <row r="19" spans="2:30" ht="75" customHeight="1" x14ac:dyDescent="0.25">
      <c r="B19" s="175" t="s">
        <v>76</v>
      </c>
      <c r="C19" s="295"/>
      <c r="D19" s="178" t="s">
        <v>78</v>
      </c>
      <c r="E19" s="174">
        <v>17</v>
      </c>
      <c r="F19" s="203" t="s">
        <v>163</v>
      </c>
      <c r="G19" s="203" t="s">
        <v>164</v>
      </c>
      <c r="H19" s="198" t="s">
        <v>165</v>
      </c>
      <c r="I19" s="198" t="s">
        <v>166</v>
      </c>
      <c r="J19" s="191">
        <v>1</v>
      </c>
      <c r="K19" s="175"/>
      <c r="L19" s="173" t="s">
        <v>129</v>
      </c>
      <c r="M19" s="179">
        <v>1</v>
      </c>
      <c r="N19" s="201">
        <v>44928</v>
      </c>
      <c r="O19" s="253">
        <v>45504</v>
      </c>
      <c r="P19" s="171" t="s">
        <v>85</v>
      </c>
      <c r="Q19" s="259" t="s">
        <v>167</v>
      </c>
      <c r="R19" s="208">
        <v>0</v>
      </c>
      <c r="S19" s="167">
        <f t="shared" si="6"/>
        <v>0</v>
      </c>
      <c r="T19" s="167">
        <f t="shared" si="7"/>
        <v>0</v>
      </c>
      <c r="U19" s="168" t="s">
        <v>100</v>
      </c>
      <c r="V19" s="237" t="s">
        <v>131</v>
      </c>
      <c r="W19" s="255" t="s">
        <v>88</v>
      </c>
      <c r="X19" s="170" t="str">
        <f t="shared" ref="X19:X42" si="13">IF(T19=100%,IF(T19&gt;=100%,"CUMPLIDA","PENDIENTE"),IF(T19&lt;100%,"PENDIENTE","PENDIENTE"))</f>
        <v>PENDIENTE</v>
      </c>
      <c r="Y19" s="148" t="str">
        <f t="shared" si="8"/>
        <v>ABIERTO</v>
      </c>
      <c r="Z19" s="178"/>
      <c r="AA19" s="199"/>
    </row>
    <row r="20" spans="2:30" ht="54.75" customHeight="1" x14ac:dyDescent="0.25">
      <c r="B20" s="175" t="s">
        <v>76</v>
      </c>
      <c r="C20" s="295"/>
      <c r="D20" s="178" t="s">
        <v>78</v>
      </c>
      <c r="E20" s="174">
        <v>18</v>
      </c>
      <c r="F20" s="203" t="s">
        <v>168</v>
      </c>
      <c r="G20" s="203" t="s">
        <v>169</v>
      </c>
      <c r="H20" s="198" t="s">
        <v>170</v>
      </c>
      <c r="I20" s="198" t="s">
        <v>158</v>
      </c>
      <c r="J20" s="191">
        <v>1</v>
      </c>
      <c r="K20" s="175"/>
      <c r="L20" s="173" t="s">
        <v>129</v>
      </c>
      <c r="M20" s="179">
        <v>1</v>
      </c>
      <c r="N20" s="201">
        <v>44928</v>
      </c>
      <c r="O20" s="257">
        <v>45291</v>
      </c>
      <c r="P20" s="171" t="s">
        <v>139</v>
      </c>
      <c r="Q20" s="259" t="s">
        <v>171</v>
      </c>
      <c r="R20" s="208">
        <v>1</v>
      </c>
      <c r="S20" s="167">
        <f t="shared" si="6"/>
        <v>1</v>
      </c>
      <c r="T20" s="167">
        <f t="shared" si="7"/>
        <v>1</v>
      </c>
      <c r="U20" s="168" t="str">
        <f t="shared" ref="U20:U24" si="14">IF(R20="","",IF(T20&lt;100%, IF(T20&lt;100%, "ALERTA","EN TERMINO"), IF(T20=100%, "OK", "EN TERMINO")))</f>
        <v>OK</v>
      </c>
      <c r="V20" s="235" t="s">
        <v>172</v>
      </c>
      <c r="W20" s="255" t="s">
        <v>88</v>
      </c>
      <c r="X20" s="170" t="str">
        <f t="shared" si="13"/>
        <v>CUMPLIDA</v>
      </c>
      <c r="Y20" s="148" t="s">
        <v>173</v>
      </c>
      <c r="Z20" s="178"/>
      <c r="AA20" s="199"/>
    </row>
    <row r="21" spans="2:30" ht="92.25" customHeight="1" x14ac:dyDescent="0.25">
      <c r="B21" s="175" t="s">
        <v>76</v>
      </c>
      <c r="C21" s="295"/>
      <c r="D21" s="178" t="s">
        <v>78</v>
      </c>
      <c r="E21" s="174">
        <v>19</v>
      </c>
      <c r="F21" s="203" t="s">
        <v>174</v>
      </c>
      <c r="G21" s="197" t="s">
        <v>169</v>
      </c>
      <c r="H21" s="198" t="s">
        <v>175</v>
      </c>
      <c r="I21" s="198" t="s">
        <v>176</v>
      </c>
      <c r="J21" s="191">
        <v>1</v>
      </c>
      <c r="K21" s="175"/>
      <c r="L21" s="173" t="s">
        <v>129</v>
      </c>
      <c r="M21" s="179">
        <v>1</v>
      </c>
      <c r="N21" s="201">
        <v>44928</v>
      </c>
      <c r="O21" s="269" t="s">
        <v>177</v>
      </c>
      <c r="P21" s="171" t="s">
        <v>178</v>
      </c>
      <c r="Q21" s="259" t="s">
        <v>179</v>
      </c>
      <c r="R21" s="208">
        <v>0</v>
      </c>
      <c r="S21" s="167">
        <f t="shared" si="6"/>
        <v>0</v>
      </c>
      <c r="T21" s="167">
        <f t="shared" si="7"/>
        <v>0</v>
      </c>
      <c r="U21" s="168" t="s">
        <v>180</v>
      </c>
      <c r="V21" s="235" t="s">
        <v>181</v>
      </c>
      <c r="W21" s="255" t="s">
        <v>88</v>
      </c>
      <c r="X21" s="170" t="str">
        <f t="shared" si="13"/>
        <v>PENDIENTE</v>
      </c>
      <c r="Y21" s="148" t="s">
        <v>173</v>
      </c>
      <c r="Z21" s="178"/>
      <c r="AA21" s="199"/>
    </row>
    <row r="22" spans="2:30" ht="35.25" customHeight="1" x14ac:dyDescent="0.25">
      <c r="B22" s="175" t="s">
        <v>76</v>
      </c>
      <c r="C22" s="295"/>
      <c r="D22" s="178" t="s">
        <v>78</v>
      </c>
      <c r="E22" s="174">
        <v>20</v>
      </c>
      <c r="F22" s="197" t="s">
        <v>182</v>
      </c>
      <c r="G22" s="197" t="s">
        <v>183</v>
      </c>
      <c r="H22" s="198" t="s">
        <v>184</v>
      </c>
      <c r="I22" s="198" t="s">
        <v>185</v>
      </c>
      <c r="J22" s="191">
        <v>1</v>
      </c>
      <c r="K22" s="175"/>
      <c r="L22" s="173" t="s">
        <v>129</v>
      </c>
      <c r="M22" s="179">
        <v>1</v>
      </c>
      <c r="N22" s="201">
        <v>44958</v>
      </c>
      <c r="O22" s="269" t="s">
        <v>177</v>
      </c>
      <c r="P22" s="171" t="s">
        <v>178</v>
      </c>
      <c r="Q22" s="259" t="s">
        <v>186</v>
      </c>
      <c r="R22" s="208">
        <v>0</v>
      </c>
      <c r="S22" s="167">
        <f t="shared" si="6"/>
        <v>0</v>
      </c>
      <c r="T22" s="167">
        <f t="shared" si="7"/>
        <v>0</v>
      </c>
      <c r="U22" s="168" t="str">
        <f t="shared" si="14"/>
        <v>ALERTA</v>
      </c>
      <c r="V22" s="237" t="s">
        <v>187</v>
      </c>
      <c r="W22" s="255" t="s">
        <v>88</v>
      </c>
      <c r="X22" s="170" t="str">
        <f t="shared" si="13"/>
        <v>PENDIENTE</v>
      </c>
      <c r="Y22" s="148" t="str">
        <f t="shared" si="8"/>
        <v>ABIERTO</v>
      </c>
      <c r="Z22" s="178"/>
      <c r="AA22" s="199"/>
    </row>
    <row r="23" spans="2:30" ht="35.25" customHeight="1" x14ac:dyDescent="0.25">
      <c r="B23" s="175" t="s">
        <v>76</v>
      </c>
      <c r="C23" s="295"/>
      <c r="D23" s="178" t="s">
        <v>78</v>
      </c>
      <c r="E23" s="174">
        <v>20</v>
      </c>
      <c r="F23" s="197" t="s">
        <v>182</v>
      </c>
      <c r="G23" s="197" t="s">
        <v>183</v>
      </c>
      <c r="H23" s="198" t="s">
        <v>188</v>
      </c>
      <c r="I23" s="198" t="s">
        <v>189</v>
      </c>
      <c r="J23" s="191">
        <v>1</v>
      </c>
      <c r="K23" s="175"/>
      <c r="L23" s="173" t="s">
        <v>129</v>
      </c>
      <c r="M23" s="179">
        <v>1</v>
      </c>
      <c r="N23" s="201">
        <v>44958</v>
      </c>
      <c r="O23" s="269" t="s">
        <v>177</v>
      </c>
      <c r="P23" s="171" t="s">
        <v>178</v>
      </c>
      <c r="Q23" s="259" t="s">
        <v>186</v>
      </c>
      <c r="R23" s="208">
        <v>0</v>
      </c>
      <c r="S23" s="167">
        <f t="shared" si="6"/>
        <v>0</v>
      </c>
      <c r="T23" s="167">
        <f t="shared" si="7"/>
        <v>0</v>
      </c>
      <c r="U23" s="168" t="str">
        <f t="shared" si="14"/>
        <v>ALERTA</v>
      </c>
      <c r="V23" s="237" t="s">
        <v>190</v>
      </c>
      <c r="W23" s="255" t="s">
        <v>88</v>
      </c>
      <c r="X23" s="170" t="str">
        <f t="shared" si="13"/>
        <v>PENDIENTE</v>
      </c>
      <c r="Y23" s="148" t="str">
        <f t="shared" ref="Y23" si="15">IF(W23="CUMPLIDA","CERRADO","ABIERTO")</f>
        <v>ABIERTO</v>
      </c>
      <c r="Z23" s="178"/>
      <c r="AA23" s="199"/>
    </row>
    <row r="24" spans="2:30" ht="35.25" customHeight="1" x14ac:dyDescent="0.25">
      <c r="B24" s="175" t="s">
        <v>76</v>
      </c>
      <c r="C24" s="296"/>
      <c r="D24" s="178" t="s">
        <v>78</v>
      </c>
      <c r="E24" s="174">
        <v>21</v>
      </c>
      <c r="F24" s="203" t="s">
        <v>191</v>
      </c>
      <c r="G24" s="203" t="s">
        <v>192</v>
      </c>
      <c r="H24" s="198" t="s">
        <v>193</v>
      </c>
      <c r="I24" s="198" t="s">
        <v>194</v>
      </c>
      <c r="J24" s="191">
        <v>1</v>
      </c>
      <c r="K24" s="175"/>
      <c r="L24" s="173" t="s">
        <v>129</v>
      </c>
      <c r="M24" s="179">
        <v>1</v>
      </c>
      <c r="N24" s="201">
        <v>44928</v>
      </c>
      <c r="O24" s="269" t="s">
        <v>195</v>
      </c>
      <c r="P24" s="171" t="s">
        <v>85</v>
      </c>
      <c r="Q24" s="260" t="s">
        <v>196</v>
      </c>
      <c r="R24" s="208">
        <v>0</v>
      </c>
      <c r="S24" s="167">
        <f t="shared" si="6"/>
        <v>0</v>
      </c>
      <c r="T24" s="167">
        <f t="shared" si="7"/>
        <v>0</v>
      </c>
      <c r="U24" s="168" t="str">
        <f t="shared" si="14"/>
        <v>ALERTA</v>
      </c>
      <c r="V24" s="237" t="s">
        <v>197</v>
      </c>
      <c r="W24" s="255" t="s">
        <v>88</v>
      </c>
      <c r="X24" s="170" t="str">
        <f t="shared" si="13"/>
        <v>PENDIENTE</v>
      </c>
      <c r="Y24" s="148" t="str">
        <f t="shared" ref="Y24" si="16">IF(W24="CUMPLIDA","CERRADO","ABIERTO")</f>
        <v>ABIERTO</v>
      </c>
      <c r="Z24" s="178"/>
      <c r="AA24" s="199"/>
      <c r="AD24" s="236"/>
    </row>
    <row r="25" spans="2:30" ht="195" customHeight="1" x14ac:dyDescent="0.2">
      <c r="B25" s="175" t="s">
        <v>76</v>
      </c>
      <c r="C25" s="276" t="s">
        <v>198</v>
      </c>
      <c r="D25" s="178" t="s">
        <v>78</v>
      </c>
      <c r="E25" s="241">
        <v>22</v>
      </c>
      <c r="F25" s="166" t="s">
        <v>199</v>
      </c>
      <c r="G25" s="166" t="s">
        <v>200</v>
      </c>
      <c r="H25" s="268" t="s">
        <v>201</v>
      </c>
      <c r="I25" s="166" t="s">
        <v>202</v>
      </c>
      <c r="J25" s="244">
        <v>14</v>
      </c>
      <c r="K25" s="148" t="s">
        <v>203</v>
      </c>
      <c r="L25" s="166" t="s">
        <v>204</v>
      </c>
      <c r="M25" s="179">
        <v>1</v>
      </c>
      <c r="N25" s="184">
        <v>45292</v>
      </c>
      <c r="O25" s="184">
        <v>45657</v>
      </c>
      <c r="P25" s="208" t="s">
        <v>85</v>
      </c>
      <c r="Q25" s="262" t="s">
        <v>205</v>
      </c>
      <c r="R25" s="242"/>
      <c r="S25" s="167" t="str">
        <f t="shared" ref="S25:S48" si="17">(IF(R25="","",IF(OR($J25=0,$J25="",P25=""),"",R25/$J25)))</f>
        <v/>
      </c>
      <c r="T25" s="167" t="str">
        <f t="shared" ref="T25:T48" si="18">(IF(OR($M25="",S25=""),"",IF(OR($M25=0,S25=0),0,IF((S25*100%)/$M25&gt;100%,100%,(S25*100%)/$M25))))</f>
        <v/>
      </c>
      <c r="U25" s="168" t="s">
        <v>180</v>
      </c>
      <c r="V25" s="198" t="s">
        <v>206</v>
      </c>
      <c r="W25" s="255" t="s">
        <v>88</v>
      </c>
      <c r="X25" s="170" t="str">
        <f t="shared" si="13"/>
        <v>PENDIENTE</v>
      </c>
      <c r="Y25" s="148" t="str">
        <f t="shared" ref="Y25:Y44" si="19">IF(W25="CUMPLIDA","CERRADO","ABIERTO")</f>
        <v>ABIERTO</v>
      </c>
      <c r="Z25" s="178"/>
      <c r="AA25" s="242"/>
    </row>
    <row r="26" spans="2:30" ht="95.25" customHeight="1" x14ac:dyDescent="0.2">
      <c r="B26" s="175" t="s">
        <v>76</v>
      </c>
      <c r="C26" s="276"/>
      <c r="D26" s="178" t="s">
        <v>78</v>
      </c>
      <c r="E26" s="241">
        <v>23</v>
      </c>
      <c r="F26" s="166" t="s">
        <v>207</v>
      </c>
      <c r="G26" s="166" t="s">
        <v>208</v>
      </c>
      <c r="H26" s="166" t="s">
        <v>209</v>
      </c>
      <c r="I26" s="166" t="s">
        <v>210</v>
      </c>
      <c r="J26" s="244">
        <v>1</v>
      </c>
      <c r="K26" s="148" t="s">
        <v>211</v>
      </c>
      <c r="L26" s="166" t="s">
        <v>204</v>
      </c>
      <c r="M26" s="179">
        <v>1</v>
      </c>
      <c r="N26" s="184">
        <v>45131</v>
      </c>
      <c r="O26" s="184">
        <v>45473</v>
      </c>
      <c r="P26" s="208" t="s">
        <v>85</v>
      </c>
      <c r="Q26" s="242" t="s">
        <v>212</v>
      </c>
      <c r="R26" s="242"/>
      <c r="S26" s="167" t="str">
        <f t="shared" si="17"/>
        <v/>
      </c>
      <c r="T26" s="167" t="str">
        <f t="shared" si="18"/>
        <v/>
      </c>
      <c r="U26" s="168" t="s">
        <v>100</v>
      </c>
      <c r="V26" s="237" t="s">
        <v>131</v>
      </c>
      <c r="W26" s="255" t="s">
        <v>88</v>
      </c>
      <c r="X26" s="170" t="str">
        <f t="shared" si="13"/>
        <v>PENDIENTE</v>
      </c>
      <c r="Y26" s="148" t="str">
        <f t="shared" si="19"/>
        <v>ABIERTO</v>
      </c>
      <c r="Z26" s="178"/>
      <c r="AA26" s="242"/>
    </row>
    <row r="27" spans="2:30" ht="102" x14ac:dyDescent="0.2">
      <c r="B27" s="175" t="s">
        <v>76</v>
      </c>
      <c r="C27" s="276"/>
      <c r="D27" s="178" t="s">
        <v>78</v>
      </c>
      <c r="E27" s="241">
        <v>24</v>
      </c>
      <c r="F27" s="245" t="s">
        <v>213</v>
      </c>
      <c r="G27" s="245" t="s">
        <v>214</v>
      </c>
      <c r="H27" s="261" t="s">
        <v>215</v>
      </c>
      <c r="I27" s="166" t="s">
        <v>216</v>
      </c>
      <c r="J27" s="244">
        <v>1</v>
      </c>
      <c r="K27" s="148" t="s">
        <v>211</v>
      </c>
      <c r="L27" s="166" t="s">
        <v>204</v>
      </c>
      <c r="M27" s="179">
        <v>1</v>
      </c>
      <c r="N27" s="184">
        <v>45139</v>
      </c>
      <c r="O27" s="184">
        <v>45504</v>
      </c>
      <c r="P27" s="208" t="s">
        <v>85</v>
      </c>
      <c r="Q27" s="262" t="s">
        <v>121</v>
      </c>
      <c r="R27" s="242"/>
      <c r="S27" s="167" t="str">
        <f t="shared" si="17"/>
        <v/>
      </c>
      <c r="T27" s="167" t="str">
        <f t="shared" si="18"/>
        <v/>
      </c>
      <c r="U27" s="168" t="s">
        <v>100</v>
      </c>
      <c r="V27" s="237" t="s">
        <v>131</v>
      </c>
      <c r="W27" s="255" t="s">
        <v>88</v>
      </c>
      <c r="X27" s="170" t="str">
        <f t="shared" si="13"/>
        <v>PENDIENTE</v>
      </c>
      <c r="Y27" s="148" t="str">
        <f t="shared" si="19"/>
        <v>ABIERTO</v>
      </c>
      <c r="Z27" s="178"/>
      <c r="AA27" s="242"/>
    </row>
    <row r="28" spans="2:30" ht="102" x14ac:dyDescent="0.2">
      <c r="B28" s="175" t="s">
        <v>76</v>
      </c>
      <c r="C28" s="276"/>
      <c r="D28" s="178" t="s">
        <v>78</v>
      </c>
      <c r="E28" s="241">
        <v>24</v>
      </c>
      <c r="F28" s="245" t="s">
        <v>213</v>
      </c>
      <c r="G28" s="245" t="s">
        <v>214</v>
      </c>
      <c r="H28" s="246" t="s">
        <v>217</v>
      </c>
      <c r="I28" s="166" t="s">
        <v>218</v>
      </c>
      <c r="J28" s="244">
        <v>1</v>
      </c>
      <c r="K28" s="148" t="s">
        <v>211</v>
      </c>
      <c r="L28" s="166" t="s">
        <v>204</v>
      </c>
      <c r="M28" s="179">
        <v>1</v>
      </c>
      <c r="N28" s="184">
        <v>45139</v>
      </c>
      <c r="O28" s="184">
        <v>45473</v>
      </c>
      <c r="P28" s="208" t="s">
        <v>85</v>
      </c>
      <c r="Q28" s="262" t="s">
        <v>121</v>
      </c>
      <c r="R28" s="242"/>
      <c r="S28" s="167" t="str">
        <f t="shared" si="17"/>
        <v/>
      </c>
      <c r="T28" s="167" t="str">
        <f t="shared" si="18"/>
        <v/>
      </c>
      <c r="U28" s="168" t="s">
        <v>100</v>
      </c>
      <c r="V28" s="237" t="s">
        <v>131</v>
      </c>
      <c r="W28" s="255" t="s">
        <v>88</v>
      </c>
      <c r="X28" s="170" t="str">
        <f t="shared" si="13"/>
        <v>PENDIENTE</v>
      </c>
      <c r="Y28" s="148" t="str">
        <f t="shared" si="19"/>
        <v>ABIERTO</v>
      </c>
      <c r="Z28" s="178"/>
      <c r="AA28" s="242"/>
    </row>
    <row r="29" spans="2:30" ht="35.25" customHeight="1" x14ac:dyDescent="0.2">
      <c r="B29" s="175" t="s">
        <v>76</v>
      </c>
      <c r="C29" s="276"/>
      <c r="D29" s="178" t="s">
        <v>78</v>
      </c>
      <c r="E29" s="241">
        <v>25</v>
      </c>
      <c r="F29" s="245" t="s">
        <v>219</v>
      </c>
      <c r="G29" s="245" t="s">
        <v>220</v>
      </c>
      <c r="H29" s="246" t="s">
        <v>221</v>
      </c>
      <c r="I29" s="166" t="s">
        <v>222</v>
      </c>
      <c r="J29" s="244">
        <v>1</v>
      </c>
      <c r="K29" s="148" t="s">
        <v>211</v>
      </c>
      <c r="L29" s="166" t="s">
        <v>204</v>
      </c>
      <c r="M29" s="179">
        <v>1</v>
      </c>
      <c r="N29" s="184">
        <v>45170</v>
      </c>
      <c r="O29" s="184">
        <v>45504</v>
      </c>
      <c r="P29" s="208" t="s">
        <v>85</v>
      </c>
      <c r="Q29" s="263" t="s">
        <v>130</v>
      </c>
      <c r="R29" s="242"/>
      <c r="S29" s="167" t="str">
        <f t="shared" si="17"/>
        <v/>
      </c>
      <c r="T29" s="167" t="str">
        <f t="shared" si="18"/>
        <v/>
      </c>
      <c r="U29" s="168" t="s">
        <v>100</v>
      </c>
      <c r="V29" s="237" t="s">
        <v>131</v>
      </c>
      <c r="W29" s="255" t="s">
        <v>88</v>
      </c>
      <c r="X29" s="170" t="str">
        <f t="shared" si="13"/>
        <v>PENDIENTE</v>
      </c>
      <c r="Y29" s="148" t="str">
        <f t="shared" si="19"/>
        <v>ABIERTO</v>
      </c>
      <c r="Z29" s="178"/>
      <c r="AA29" s="242"/>
    </row>
    <row r="30" spans="2:30" ht="35.25" customHeight="1" x14ac:dyDescent="0.2">
      <c r="B30" s="175" t="s">
        <v>76</v>
      </c>
      <c r="C30" s="276"/>
      <c r="D30" s="178" t="s">
        <v>78</v>
      </c>
      <c r="E30" s="241">
        <v>25</v>
      </c>
      <c r="F30" s="245" t="s">
        <v>219</v>
      </c>
      <c r="G30" s="245" t="s">
        <v>220</v>
      </c>
      <c r="H30" s="166" t="s">
        <v>223</v>
      </c>
      <c r="I30" s="166" t="s">
        <v>224</v>
      </c>
      <c r="J30" s="244">
        <v>1</v>
      </c>
      <c r="K30" s="148" t="s">
        <v>211</v>
      </c>
      <c r="L30" s="166" t="s">
        <v>204</v>
      </c>
      <c r="M30" s="179">
        <v>1</v>
      </c>
      <c r="N30" s="184">
        <v>45170</v>
      </c>
      <c r="O30" s="184">
        <v>45657</v>
      </c>
      <c r="P30" s="171" t="s">
        <v>85</v>
      </c>
      <c r="Q30" s="233" t="s">
        <v>134</v>
      </c>
      <c r="R30" s="242"/>
      <c r="S30" s="167" t="str">
        <f t="shared" si="17"/>
        <v/>
      </c>
      <c r="T30" s="167" t="str">
        <f t="shared" si="18"/>
        <v/>
      </c>
      <c r="U30" s="168" t="s">
        <v>100</v>
      </c>
      <c r="V30" s="237" t="s">
        <v>131</v>
      </c>
      <c r="W30" s="255" t="s">
        <v>88</v>
      </c>
      <c r="X30" s="170" t="str">
        <f t="shared" si="13"/>
        <v>PENDIENTE</v>
      </c>
      <c r="Y30" s="148" t="str">
        <f t="shared" si="19"/>
        <v>ABIERTO</v>
      </c>
      <c r="Z30" s="178"/>
      <c r="AA30" s="242"/>
    </row>
    <row r="31" spans="2:30" ht="124.5" customHeight="1" x14ac:dyDescent="0.2">
      <c r="B31" s="175" t="s">
        <v>76</v>
      </c>
      <c r="C31" s="276"/>
      <c r="D31" s="178" t="s">
        <v>78</v>
      </c>
      <c r="E31" s="241">
        <v>26</v>
      </c>
      <c r="F31" s="243" t="s">
        <v>225</v>
      </c>
      <c r="G31" s="166" t="s">
        <v>226</v>
      </c>
      <c r="H31" s="166" t="s">
        <v>227</v>
      </c>
      <c r="I31" s="166" t="s">
        <v>228</v>
      </c>
      <c r="J31" s="244">
        <v>3</v>
      </c>
      <c r="K31" s="148" t="s">
        <v>203</v>
      </c>
      <c r="L31" s="166" t="s">
        <v>204</v>
      </c>
      <c r="M31" s="179">
        <v>1</v>
      </c>
      <c r="N31" s="184">
        <v>45170</v>
      </c>
      <c r="O31" s="184">
        <v>45504</v>
      </c>
      <c r="P31" s="208" t="s">
        <v>85</v>
      </c>
      <c r="Q31" s="264" t="s">
        <v>229</v>
      </c>
      <c r="R31" s="242"/>
      <c r="S31" s="167" t="str">
        <f t="shared" si="17"/>
        <v/>
      </c>
      <c r="T31" s="167" t="str">
        <f t="shared" si="18"/>
        <v/>
      </c>
      <c r="U31" s="168" t="s">
        <v>100</v>
      </c>
      <c r="V31" s="237" t="s">
        <v>131</v>
      </c>
      <c r="W31" s="255" t="s">
        <v>88</v>
      </c>
      <c r="X31" s="170" t="str">
        <f t="shared" si="13"/>
        <v>PENDIENTE</v>
      </c>
      <c r="Y31" s="148" t="str">
        <f t="shared" si="19"/>
        <v>ABIERTO</v>
      </c>
      <c r="Z31" s="178"/>
      <c r="AA31" s="242"/>
    </row>
    <row r="32" spans="2:30" ht="35.25" customHeight="1" x14ac:dyDescent="0.2">
      <c r="B32" s="175" t="s">
        <v>76</v>
      </c>
      <c r="C32" s="276"/>
      <c r="D32" s="178" t="s">
        <v>78</v>
      </c>
      <c r="E32" s="241">
        <v>27</v>
      </c>
      <c r="F32" s="243" t="s">
        <v>230</v>
      </c>
      <c r="G32" s="243" t="s">
        <v>231</v>
      </c>
      <c r="H32" s="166" t="s">
        <v>232</v>
      </c>
      <c r="I32" s="166" t="s">
        <v>233</v>
      </c>
      <c r="J32" s="244">
        <v>1</v>
      </c>
      <c r="K32" s="148" t="s">
        <v>211</v>
      </c>
      <c r="L32" s="166" t="s">
        <v>204</v>
      </c>
      <c r="M32" s="179">
        <v>1</v>
      </c>
      <c r="N32" s="201">
        <v>45444</v>
      </c>
      <c r="O32" s="201">
        <v>45657</v>
      </c>
      <c r="P32" s="208" t="s">
        <v>85</v>
      </c>
      <c r="Q32" s="264" t="s">
        <v>229</v>
      </c>
      <c r="R32" s="242"/>
      <c r="S32" s="167" t="str">
        <f t="shared" si="17"/>
        <v/>
      </c>
      <c r="T32" s="167" t="str">
        <f t="shared" si="18"/>
        <v/>
      </c>
      <c r="U32" s="168" t="s">
        <v>100</v>
      </c>
      <c r="V32" s="237" t="s">
        <v>131</v>
      </c>
      <c r="W32" s="255" t="s">
        <v>88</v>
      </c>
      <c r="X32" s="170" t="str">
        <f t="shared" si="13"/>
        <v>PENDIENTE</v>
      </c>
      <c r="Y32" s="148" t="str">
        <f t="shared" si="19"/>
        <v>ABIERTO</v>
      </c>
      <c r="Z32" s="178"/>
      <c r="AA32" s="242"/>
    </row>
    <row r="33" spans="2:27" ht="35.25" customHeight="1" x14ac:dyDescent="0.2">
      <c r="B33" s="175" t="s">
        <v>76</v>
      </c>
      <c r="C33" s="276"/>
      <c r="D33" s="178" t="s">
        <v>78</v>
      </c>
      <c r="E33" s="241">
        <v>28</v>
      </c>
      <c r="F33" s="166" t="s">
        <v>234</v>
      </c>
      <c r="G33" s="166" t="s">
        <v>235</v>
      </c>
      <c r="H33" s="166" t="s">
        <v>236</v>
      </c>
      <c r="I33" s="166" t="s">
        <v>237</v>
      </c>
      <c r="J33" s="244">
        <v>1</v>
      </c>
      <c r="K33" s="148" t="s">
        <v>203</v>
      </c>
      <c r="L33" s="166" t="s">
        <v>204</v>
      </c>
      <c r="M33" s="179">
        <v>1</v>
      </c>
      <c r="N33" s="184">
        <v>45128</v>
      </c>
      <c r="O33" s="184">
        <v>45381</v>
      </c>
      <c r="P33" s="208" t="s">
        <v>85</v>
      </c>
      <c r="Q33" s="266" t="s">
        <v>238</v>
      </c>
      <c r="R33" s="242"/>
      <c r="S33" s="167" t="str">
        <f t="shared" si="17"/>
        <v/>
      </c>
      <c r="T33" s="167" t="str">
        <f t="shared" si="18"/>
        <v/>
      </c>
      <c r="U33" s="168" t="s">
        <v>180</v>
      </c>
      <c r="V33" s="237" t="s">
        <v>131</v>
      </c>
      <c r="W33" s="255" t="s">
        <v>88</v>
      </c>
      <c r="X33" s="170" t="str">
        <f t="shared" si="13"/>
        <v>PENDIENTE</v>
      </c>
      <c r="Y33" s="148" t="str">
        <f t="shared" si="19"/>
        <v>ABIERTO</v>
      </c>
      <c r="Z33" s="178"/>
      <c r="AA33" s="242"/>
    </row>
    <row r="34" spans="2:27" ht="35.25" customHeight="1" x14ac:dyDescent="0.2">
      <c r="B34" s="175" t="s">
        <v>76</v>
      </c>
      <c r="C34" s="276"/>
      <c r="D34" s="178" t="s">
        <v>78</v>
      </c>
      <c r="E34" s="241">
        <v>29</v>
      </c>
      <c r="F34" s="166" t="s">
        <v>239</v>
      </c>
      <c r="G34" s="166" t="s">
        <v>240</v>
      </c>
      <c r="H34" s="166" t="s">
        <v>241</v>
      </c>
      <c r="I34" s="166" t="s">
        <v>242</v>
      </c>
      <c r="J34" s="244">
        <v>1</v>
      </c>
      <c r="K34" s="148" t="s">
        <v>203</v>
      </c>
      <c r="L34" s="166" t="s">
        <v>204</v>
      </c>
      <c r="M34" s="179">
        <v>1</v>
      </c>
      <c r="N34" s="184">
        <v>45292</v>
      </c>
      <c r="O34" s="184">
        <v>45504</v>
      </c>
      <c r="P34" s="208" t="s">
        <v>85</v>
      </c>
      <c r="Q34" s="263" t="s">
        <v>130</v>
      </c>
      <c r="R34" s="242"/>
      <c r="S34" s="167" t="str">
        <f t="shared" si="17"/>
        <v/>
      </c>
      <c r="T34" s="167" t="str">
        <f t="shared" si="18"/>
        <v/>
      </c>
      <c r="U34" s="168" t="s">
        <v>100</v>
      </c>
      <c r="V34" s="237" t="s">
        <v>131</v>
      </c>
      <c r="W34" s="255" t="s">
        <v>88</v>
      </c>
      <c r="X34" s="170" t="str">
        <f t="shared" si="13"/>
        <v>PENDIENTE</v>
      </c>
      <c r="Y34" s="148" t="str">
        <f t="shared" si="19"/>
        <v>ABIERTO</v>
      </c>
      <c r="Z34" s="178"/>
      <c r="AA34" s="242"/>
    </row>
    <row r="35" spans="2:27" ht="35.25" customHeight="1" x14ac:dyDescent="0.2">
      <c r="B35" s="175" t="s">
        <v>76</v>
      </c>
      <c r="C35" s="276"/>
      <c r="D35" s="178" t="s">
        <v>78</v>
      </c>
      <c r="E35" s="241">
        <v>30</v>
      </c>
      <c r="F35" s="166" t="s">
        <v>243</v>
      </c>
      <c r="G35" s="267" t="s">
        <v>244</v>
      </c>
      <c r="H35" s="166" t="s">
        <v>245</v>
      </c>
      <c r="I35" s="166" t="s">
        <v>246</v>
      </c>
      <c r="J35" s="244">
        <v>1</v>
      </c>
      <c r="K35" s="148" t="s">
        <v>211</v>
      </c>
      <c r="L35" s="166" t="s">
        <v>204</v>
      </c>
      <c r="M35" s="179">
        <v>1</v>
      </c>
      <c r="N35" s="201">
        <v>45323</v>
      </c>
      <c r="O35" s="184">
        <v>45504</v>
      </c>
      <c r="P35" s="208" t="s">
        <v>85</v>
      </c>
      <c r="Q35" s="265" t="s">
        <v>247</v>
      </c>
      <c r="R35" s="242"/>
      <c r="S35" s="167" t="str">
        <f t="shared" si="17"/>
        <v/>
      </c>
      <c r="T35" s="167" t="str">
        <f t="shared" si="18"/>
        <v/>
      </c>
      <c r="U35" s="168" t="s">
        <v>100</v>
      </c>
      <c r="V35" s="237" t="s">
        <v>131</v>
      </c>
      <c r="W35" s="255" t="s">
        <v>88</v>
      </c>
      <c r="X35" s="170" t="str">
        <f t="shared" si="13"/>
        <v>PENDIENTE</v>
      </c>
      <c r="Y35" s="148" t="str">
        <f t="shared" si="19"/>
        <v>ABIERTO</v>
      </c>
      <c r="Z35" s="178"/>
      <c r="AA35" s="242"/>
    </row>
    <row r="36" spans="2:27" ht="35.25" customHeight="1" x14ac:dyDescent="0.2">
      <c r="B36" s="175" t="s">
        <v>76</v>
      </c>
      <c r="C36" s="276"/>
      <c r="D36" s="178" t="s">
        <v>78</v>
      </c>
      <c r="E36" s="241">
        <v>31</v>
      </c>
      <c r="F36" s="245" t="s">
        <v>248</v>
      </c>
      <c r="G36" s="245" t="s">
        <v>249</v>
      </c>
      <c r="H36" s="166" t="s">
        <v>250</v>
      </c>
      <c r="I36" s="166" t="s">
        <v>251</v>
      </c>
      <c r="J36" s="244">
        <v>1</v>
      </c>
      <c r="K36" s="148" t="s">
        <v>203</v>
      </c>
      <c r="L36" s="166" t="s">
        <v>204</v>
      </c>
      <c r="M36" s="179">
        <v>1</v>
      </c>
      <c r="N36" s="201">
        <v>45323</v>
      </c>
      <c r="O36" s="184">
        <v>45504</v>
      </c>
      <c r="P36" s="208" t="s">
        <v>85</v>
      </c>
      <c r="Q36" s="259" t="s">
        <v>252</v>
      </c>
      <c r="R36" s="242"/>
      <c r="S36" s="167" t="str">
        <f t="shared" si="17"/>
        <v/>
      </c>
      <c r="T36" s="167" t="str">
        <f t="shared" si="18"/>
        <v/>
      </c>
      <c r="U36" s="168" t="s">
        <v>100</v>
      </c>
      <c r="V36" s="237" t="s">
        <v>131</v>
      </c>
      <c r="W36" s="255" t="s">
        <v>88</v>
      </c>
      <c r="X36" s="170" t="str">
        <f t="shared" si="13"/>
        <v>PENDIENTE</v>
      </c>
      <c r="Y36" s="148" t="str">
        <f t="shared" si="19"/>
        <v>ABIERTO</v>
      </c>
      <c r="Z36" s="178"/>
      <c r="AA36" s="242"/>
    </row>
    <row r="37" spans="2:27" ht="35.25" customHeight="1" x14ac:dyDescent="0.2">
      <c r="B37" s="175" t="s">
        <v>76</v>
      </c>
      <c r="C37" s="276"/>
      <c r="D37" s="178" t="s">
        <v>78</v>
      </c>
      <c r="E37" s="241">
        <v>31</v>
      </c>
      <c r="F37" s="245" t="s">
        <v>248</v>
      </c>
      <c r="G37" s="245" t="s">
        <v>249</v>
      </c>
      <c r="H37" s="166" t="s">
        <v>253</v>
      </c>
      <c r="I37" s="166" t="s">
        <v>93</v>
      </c>
      <c r="J37" s="244">
        <v>1</v>
      </c>
      <c r="K37" s="148" t="s">
        <v>203</v>
      </c>
      <c r="L37" s="166" t="s">
        <v>204</v>
      </c>
      <c r="M37" s="179">
        <v>1</v>
      </c>
      <c r="N37" s="201">
        <v>45323</v>
      </c>
      <c r="O37" s="184">
        <v>45504</v>
      </c>
      <c r="P37" s="208" t="s">
        <v>85</v>
      </c>
      <c r="Q37" s="259" t="s">
        <v>252</v>
      </c>
      <c r="R37" s="242"/>
      <c r="S37" s="167" t="str">
        <f t="shared" si="17"/>
        <v/>
      </c>
      <c r="T37" s="167" t="str">
        <f t="shared" si="18"/>
        <v/>
      </c>
      <c r="U37" s="168" t="s">
        <v>100</v>
      </c>
      <c r="V37" s="237" t="s">
        <v>131</v>
      </c>
      <c r="W37" s="255" t="s">
        <v>88</v>
      </c>
      <c r="X37" s="170" t="str">
        <f t="shared" si="13"/>
        <v>PENDIENTE</v>
      </c>
      <c r="Y37" s="148" t="str">
        <f t="shared" si="19"/>
        <v>ABIERTO</v>
      </c>
      <c r="Z37" s="178"/>
      <c r="AA37" s="242"/>
    </row>
    <row r="38" spans="2:27" ht="35.25" customHeight="1" x14ac:dyDescent="0.2">
      <c r="B38" s="175" t="s">
        <v>76</v>
      </c>
      <c r="C38" s="276"/>
      <c r="D38" s="178" t="s">
        <v>78</v>
      </c>
      <c r="E38" s="241">
        <v>31</v>
      </c>
      <c r="F38" s="245" t="s">
        <v>248</v>
      </c>
      <c r="G38" s="245" t="s">
        <v>249</v>
      </c>
      <c r="H38" s="166" t="s">
        <v>254</v>
      </c>
      <c r="I38" s="166" t="s">
        <v>255</v>
      </c>
      <c r="J38" s="244">
        <v>1</v>
      </c>
      <c r="K38" s="148" t="s">
        <v>203</v>
      </c>
      <c r="L38" s="166" t="s">
        <v>204</v>
      </c>
      <c r="M38" s="179">
        <v>1</v>
      </c>
      <c r="N38" s="201">
        <v>45323</v>
      </c>
      <c r="O38" s="184">
        <v>45504</v>
      </c>
      <c r="P38" s="208" t="s">
        <v>85</v>
      </c>
      <c r="Q38" s="259" t="s">
        <v>252</v>
      </c>
      <c r="R38" s="242"/>
      <c r="S38" s="167" t="str">
        <f t="shared" si="17"/>
        <v/>
      </c>
      <c r="T38" s="167" t="str">
        <f t="shared" si="18"/>
        <v/>
      </c>
      <c r="U38" s="168" t="s">
        <v>100</v>
      </c>
      <c r="V38" s="237" t="s">
        <v>131</v>
      </c>
      <c r="W38" s="255" t="s">
        <v>88</v>
      </c>
      <c r="X38" s="170" t="str">
        <f t="shared" si="13"/>
        <v>PENDIENTE</v>
      </c>
      <c r="Y38" s="148" t="str">
        <f t="shared" si="19"/>
        <v>ABIERTO</v>
      </c>
      <c r="Z38" s="178"/>
      <c r="AA38" s="242"/>
    </row>
    <row r="39" spans="2:27" ht="35.25" customHeight="1" x14ac:dyDescent="0.2">
      <c r="B39" s="175" t="s">
        <v>76</v>
      </c>
      <c r="C39" s="276"/>
      <c r="D39" s="178" t="s">
        <v>78</v>
      </c>
      <c r="E39" s="241">
        <v>32</v>
      </c>
      <c r="F39" s="245" t="s">
        <v>256</v>
      </c>
      <c r="G39" s="166" t="s">
        <v>257</v>
      </c>
      <c r="H39" s="166" t="s">
        <v>258</v>
      </c>
      <c r="I39" s="166" t="s">
        <v>259</v>
      </c>
      <c r="J39" s="244">
        <v>1</v>
      </c>
      <c r="K39" s="148" t="s">
        <v>203</v>
      </c>
      <c r="L39" s="166" t="s">
        <v>204</v>
      </c>
      <c r="M39" s="179">
        <v>1</v>
      </c>
      <c r="N39" s="201">
        <v>45139</v>
      </c>
      <c r="O39" s="201">
        <v>45657</v>
      </c>
      <c r="P39" s="208" t="s">
        <v>85</v>
      </c>
      <c r="Q39" s="262" t="s">
        <v>260</v>
      </c>
      <c r="R39" s="242"/>
      <c r="S39" s="167" t="str">
        <f t="shared" si="17"/>
        <v/>
      </c>
      <c r="T39" s="167" t="str">
        <f t="shared" si="18"/>
        <v/>
      </c>
      <c r="U39" s="168" t="s">
        <v>100</v>
      </c>
      <c r="V39" s="237" t="s">
        <v>131</v>
      </c>
      <c r="W39" s="255" t="s">
        <v>88</v>
      </c>
      <c r="X39" s="170" t="str">
        <f t="shared" si="13"/>
        <v>PENDIENTE</v>
      </c>
      <c r="Y39" s="148" t="str">
        <f t="shared" si="19"/>
        <v>ABIERTO</v>
      </c>
      <c r="Z39" s="178"/>
      <c r="AA39" s="242"/>
    </row>
    <row r="40" spans="2:27" ht="35.25" customHeight="1" x14ac:dyDescent="0.2">
      <c r="B40" s="175" t="s">
        <v>76</v>
      </c>
      <c r="C40" s="276"/>
      <c r="D40" s="178" t="s">
        <v>78</v>
      </c>
      <c r="E40" s="241">
        <v>33</v>
      </c>
      <c r="F40" s="245" t="s">
        <v>261</v>
      </c>
      <c r="G40" s="166" t="s">
        <v>262</v>
      </c>
      <c r="H40" s="166" t="s">
        <v>263</v>
      </c>
      <c r="I40" s="166" t="s">
        <v>264</v>
      </c>
      <c r="J40" s="244">
        <v>1</v>
      </c>
      <c r="K40" s="148" t="s">
        <v>203</v>
      </c>
      <c r="L40" s="166" t="s">
        <v>204</v>
      </c>
      <c r="M40" s="179">
        <v>1</v>
      </c>
      <c r="N40" s="201">
        <v>45323</v>
      </c>
      <c r="O40" s="201">
        <v>45657</v>
      </c>
      <c r="P40" s="208" t="s">
        <v>85</v>
      </c>
      <c r="Q40" s="266" t="s">
        <v>265</v>
      </c>
      <c r="R40" s="242"/>
      <c r="S40" s="167" t="str">
        <f t="shared" si="17"/>
        <v/>
      </c>
      <c r="T40" s="167" t="str">
        <f t="shared" si="18"/>
        <v/>
      </c>
      <c r="U40" s="168" t="s">
        <v>100</v>
      </c>
      <c r="V40" s="237" t="s">
        <v>131</v>
      </c>
      <c r="W40" s="255" t="s">
        <v>88</v>
      </c>
      <c r="X40" s="170" t="str">
        <f t="shared" si="13"/>
        <v>PENDIENTE</v>
      </c>
      <c r="Y40" s="148" t="str">
        <f t="shared" si="19"/>
        <v>ABIERTO</v>
      </c>
      <c r="Z40" s="178"/>
      <c r="AA40" s="242"/>
    </row>
    <row r="41" spans="2:27" ht="35.25" customHeight="1" x14ac:dyDescent="0.2">
      <c r="B41" s="175" t="s">
        <v>76</v>
      </c>
      <c r="C41" s="276"/>
      <c r="D41" s="178" t="s">
        <v>78</v>
      </c>
      <c r="E41" s="241">
        <v>33</v>
      </c>
      <c r="F41" s="245" t="s">
        <v>261</v>
      </c>
      <c r="G41" s="166" t="s">
        <v>266</v>
      </c>
      <c r="H41" s="166" t="s">
        <v>267</v>
      </c>
      <c r="I41" s="166" t="s">
        <v>93</v>
      </c>
      <c r="J41" s="244">
        <v>1</v>
      </c>
      <c r="K41" s="148" t="s">
        <v>203</v>
      </c>
      <c r="L41" s="166" t="s">
        <v>204</v>
      </c>
      <c r="M41" s="179">
        <v>1</v>
      </c>
      <c r="N41" s="201">
        <v>45323</v>
      </c>
      <c r="O41" s="201">
        <v>45657</v>
      </c>
      <c r="P41" s="208" t="s">
        <v>85</v>
      </c>
      <c r="Q41" s="266" t="s">
        <v>265</v>
      </c>
      <c r="R41" s="242"/>
      <c r="S41" s="167" t="str">
        <f t="shared" si="17"/>
        <v/>
      </c>
      <c r="T41" s="167" t="str">
        <f t="shared" si="18"/>
        <v/>
      </c>
      <c r="U41" s="168" t="s">
        <v>100</v>
      </c>
      <c r="V41" s="237" t="s">
        <v>131</v>
      </c>
      <c r="W41" s="255" t="s">
        <v>88</v>
      </c>
      <c r="X41" s="170" t="str">
        <f t="shared" si="13"/>
        <v>PENDIENTE</v>
      </c>
      <c r="Y41" s="148" t="str">
        <f t="shared" si="19"/>
        <v>ABIERTO</v>
      </c>
      <c r="Z41" s="178"/>
      <c r="AA41" s="242"/>
    </row>
    <row r="42" spans="2:27" ht="35.25" customHeight="1" x14ac:dyDescent="0.2">
      <c r="B42" s="175" t="s">
        <v>76</v>
      </c>
      <c r="C42" s="276"/>
      <c r="D42" s="178" t="s">
        <v>78</v>
      </c>
      <c r="E42" s="241">
        <v>33</v>
      </c>
      <c r="F42" s="245" t="s">
        <v>261</v>
      </c>
      <c r="G42" s="166" t="s">
        <v>268</v>
      </c>
      <c r="H42" s="244" t="s">
        <v>269</v>
      </c>
      <c r="I42" s="244" t="s">
        <v>270</v>
      </c>
      <c r="J42" s="166">
        <v>1</v>
      </c>
      <c r="K42" s="148" t="s">
        <v>203</v>
      </c>
      <c r="L42" s="166" t="s">
        <v>204</v>
      </c>
      <c r="M42" s="179">
        <v>1</v>
      </c>
      <c r="N42" s="201">
        <v>45128</v>
      </c>
      <c r="O42" s="201">
        <v>45657</v>
      </c>
      <c r="P42" s="208" t="s">
        <v>85</v>
      </c>
      <c r="Q42" s="262" t="s">
        <v>271</v>
      </c>
      <c r="R42" s="242"/>
      <c r="S42" s="167" t="str">
        <f t="shared" si="17"/>
        <v/>
      </c>
      <c r="T42" s="167" t="str">
        <f t="shared" si="18"/>
        <v/>
      </c>
      <c r="U42" s="168" t="s">
        <v>100</v>
      </c>
      <c r="V42" s="237" t="s">
        <v>131</v>
      </c>
      <c r="W42" s="255" t="s">
        <v>88</v>
      </c>
      <c r="X42" s="170" t="str">
        <f t="shared" si="13"/>
        <v>PENDIENTE</v>
      </c>
      <c r="Y42" s="148" t="str">
        <f t="shared" si="19"/>
        <v>ABIERTO</v>
      </c>
      <c r="Z42" s="178"/>
      <c r="AA42" s="242"/>
    </row>
    <row r="43" spans="2:27" ht="54.75" customHeight="1" x14ac:dyDescent="0.2">
      <c r="B43" s="175" t="s">
        <v>76</v>
      </c>
      <c r="C43" s="276"/>
      <c r="D43" s="178" t="s">
        <v>78</v>
      </c>
      <c r="E43" s="241">
        <v>34</v>
      </c>
      <c r="F43" s="245" t="s">
        <v>272</v>
      </c>
      <c r="G43" s="166" t="s">
        <v>273</v>
      </c>
      <c r="H43" s="166" t="s">
        <v>274</v>
      </c>
      <c r="I43" s="166" t="s">
        <v>275</v>
      </c>
      <c r="J43" s="244">
        <v>1</v>
      </c>
      <c r="K43" s="148" t="s">
        <v>203</v>
      </c>
      <c r="L43" s="166" t="s">
        <v>204</v>
      </c>
      <c r="M43" s="179">
        <v>1</v>
      </c>
      <c r="N43" s="201">
        <v>45128</v>
      </c>
      <c r="O43" s="257">
        <v>45291</v>
      </c>
      <c r="P43" s="208" t="s">
        <v>85</v>
      </c>
      <c r="Q43" s="259" t="s">
        <v>171</v>
      </c>
      <c r="R43" s="242">
        <v>1</v>
      </c>
      <c r="S43" s="167">
        <f t="shared" si="17"/>
        <v>1</v>
      </c>
      <c r="T43" s="167">
        <f t="shared" si="18"/>
        <v>1</v>
      </c>
      <c r="U43" s="168" t="str">
        <f t="shared" ref="U43" si="20">IF(R43="","",IF(T43&lt;100%, IF(T43&lt;100%, "ALERTA","EN TERMINO"), IF(T43=100%, "OK", "EN TERMINO")))</f>
        <v>OK</v>
      </c>
      <c r="V43" s="198" t="s">
        <v>276</v>
      </c>
      <c r="W43" s="255" t="s">
        <v>88</v>
      </c>
      <c r="X43" s="170" t="str">
        <f t="shared" ref="X43:X48" si="21">IF(T43=100%,IF(T43&gt;=100%,"CUMPLIDA","PENDIENTE"),IF(T43&lt;100%,"PENDIENTE","PENDIENTE"))</f>
        <v>CUMPLIDA</v>
      </c>
      <c r="Y43" s="148" t="s">
        <v>173</v>
      </c>
      <c r="Z43" s="178"/>
      <c r="AA43" s="242"/>
    </row>
    <row r="44" spans="2:27" ht="35.25" customHeight="1" x14ac:dyDescent="0.2">
      <c r="B44" s="175" t="s">
        <v>76</v>
      </c>
      <c r="C44" s="276"/>
      <c r="D44" s="178" t="s">
        <v>78</v>
      </c>
      <c r="E44" s="241">
        <v>34</v>
      </c>
      <c r="F44" s="245" t="s">
        <v>272</v>
      </c>
      <c r="G44" s="166" t="s">
        <v>277</v>
      </c>
      <c r="H44" s="244" t="s">
        <v>278</v>
      </c>
      <c r="I44" s="244" t="s">
        <v>279</v>
      </c>
      <c r="J44" s="166">
        <v>2</v>
      </c>
      <c r="K44" s="148" t="s">
        <v>203</v>
      </c>
      <c r="L44" s="166" t="s">
        <v>204</v>
      </c>
      <c r="M44" s="179">
        <v>1</v>
      </c>
      <c r="N44" s="201">
        <v>45128</v>
      </c>
      <c r="O44" s="201" t="s">
        <v>280</v>
      </c>
      <c r="P44" s="208" t="s">
        <v>85</v>
      </c>
      <c r="Q44" s="262" t="s">
        <v>281</v>
      </c>
      <c r="R44" s="242"/>
      <c r="S44" s="167" t="str">
        <f t="shared" si="17"/>
        <v/>
      </c>
      <c r="T44" s="167" t="str">
        <f t="shared" si="18"/>
        <v/>
      </c>
      <c r="U44" s="168" t="s">
        <v>180</v>
      </c>
      <c r="V44" s="198" t="s">
        <v>282</v>
      </c>
      <c r="W44" s="255" t="s">
        <v>88</v>
      </c>
      <c r="X44" s="170" t="str">
        <f t="shared" si="21"/>
        <v>PENDIENTE</v>
      </c>
      <c r="Y44" s="148" t="str">
        <f t="shared" si="19"/>
        <v>ABIERTO</v>
      </c>
      <c r="Z44" s="178"/>
      <c r="AA44" s="242"/>
    </row>
    <row r="45" spans="2:27" ht="35.25" customHeight="1" x14ac:dyDescent="0.2">
      <c r="B45" s="175" t="s">
        <v>76</v>
      </c>
      <c r="C45" s="276"/>
      <c r="D45" s="178" t="s">
        <v>78</v>
      </c>
      <c r="E45" s="241">
        <v>35</v>
      </c>
      <c r="F45" s="245" t="s">
        <v>283</v>
      </c>
      <c r="G45" s="166" t="s">
        <v>284</v>
      </c>
      <c r="H45" s="166" t="s">
        <v>285</v>
      </c>
      <c r="I45" s="166" t="s">
        <v>275</v>
      </c>
      <c r="J45" s="166">
        <v>1</v>
      </c>
      <c r="K45" s="148" t="s">
        <v>203</v>
      </c>
      <c r="L45" s="166" t="s">
        <v>204</v>
      </c>
      <c r="M45" s="179">
        <v>1</v>
      </c>
      <c r="N45" s="201">
        <v>45128</v>
      </c>
      <c r="O45" s="201">
        <v>45504</v>
      </c>
      <c r="P45" s="208" t="s">
        <v>85</v>
      </c>
      <c r="Q45" s="262" t="s">
        <v>281</v>
      </c>
      <c r="R45" s="242"/>
      <c r="S45" s="167" t="str">
        <f t="shared" si="17"/>
        <v/>
      </c>
      <c r="T45" s="167" t="str">
        <f t="shared" si="18"/>
        <v/>
      </c>
      <c r="U45" s="168" t="s">
        <v>100</v>
      </c>
      <c r="V45" s="198" t="s">
        <v>282</v>
      </c>
      <c r="W45" s="255" t="s">
        <v>88</v>
      </c>
      <c r="X45" s="170" t="str">
        <f t="shared" si="21"/>
        <v>PENDIENTE</v>
      </c>
      <c r="Y45" s="148" t="str">
        <f t="shared" ref="Y45:Y48" si="22">IF(W45="CUMPLIDA","CERRADO","ABIERTO")</f>
        <v>ABIERTO</v>
      </c>
      <c r="Z45" s="178"/>
      <c r="AA45" s="242"/>
    </row>
    <row r="46" spans="2:27" ht="35.25" customHeight="1" x14ac:dyDescent="0.2">
      <c r="B46" s="175" t="s">
        <v>76</v>
      </c>
      <c r="C46" s="276"/>
      <c r="D46" s="178" t="s">
        <v>78</v>
      </c>
      <c r="E46" s="241">
        <v>35</v>
      </c>
      <c r="F46" s="245" t="s">
        <v>283</v>
      </c>
      <c r="G46" s="166" t="s">
        <v>286</v>
      </c>
      <c r="H46" s="166" t="s">
        <v>287</v>
      </c>
      <c r="I46" s="166" t="s">
        <v>288</v>
      </c>
      <c r="J46" s="166">
        <v>1</v>
      </c>
      <c r="K46" s="148" t="s">
        <v>203</v>
      </c>
      <c r="L46" s="166" t="s">
        <v>204</v>
      </c>
      <c r="M46" s="179">
        <v>1</v>
      </c>
      <c r="N46" s="201">
        <v>45128</v>
      </c>
      <c r="O46" s="201">
        <v>45657</v>
      </c>
      <c r="P46" s="208" t="s">
        <v>85</v>
      </c>
      <c r="Q46" s="262" t="s">
        <v>281</v>
      </c>
      <c r="R46" s="242"/>
      <c r="S46" s="167" t="str">
        <f t="shared" si="17"/>
        <v/>
      </c>
      <c r="T46" s="167" t="str">
        <f t="shared" si="18"/>
        <v/>
      </c>
      <c r="U46" s="168" t="s">
        <v>100</v>
      </c>
      <c r="V46" s="198" t="s">
        <v>282</v>
      </c>
      <c r="W46" s="255" t="s">
        <v>88</v>
      </c>
      <c r="X46" s="170" t="str">
        <f t="shared" si="21"/>
        <v>PENDIENTE</v>
      </c>
      <c r="Y46" s="148" t="str">
        <f t="shared" si="22"/>
        <v>ABIERTO</v>
      </c>
      <c r="Z46" s="178"/>
      <c r="AA46" s="242"/>
    </row>
    <row r="47" spans="2:27" ht="127.5" x14ac:dyDescent="0.2">
      <c r="B47" s="175" t="s">
        <v>76</v>
      </c>
      <c r="C47" s="276"/>
      <c r="D47" s="178" t="s">
        <v>78</v>
      </c>
      <c r="E47" s="241">
        <v>36</v>
      </c>
      <c r="F47" s="245" t="s">
        <v>289</v>
      </c>
      <c r="G47" s="245" t="s">
        <v>290</v>
      </c>
      <c r="H47" s="166" t="s">
        <v>291</v>
      </c>
      <c r="I47" s="166" t="s">
        <v>292</v>
      </c>
      <c r="J47" s="244">
        <v>1</v>
      </c>
      <c r="K47" s="148" t="s">
        <v>203</v>
      </c>
      <c r="L47" s="166" t="s">
        <v>204</v>
      </c>
      <c r="M47" s="179">
        <v>1</v>
      </c>
      <c r="N47" s="201">
        <v>45139</v>
      </c>
      <c r="O47" s="201">
        <v>45504</v>
      </c>
      <c r="P47" s="208" t="s">
        <v>85</v>
      </c>
      <c r="Q47" s="266" t="s">
        <v>293</v>
      </c>
      <c r="R47" s="242"/>
      <c r="S47" s="167" t="str">
        <f t="shared" si="17"/>
        <v/>
      </c>
      <c r="T47" s="167" t="str">
        <f t="shared" si="18"/>
        <v/>
      </c>
      <c r="U47" s="168" t="s">
        <v>100</v>
      </c>
      <c r="V47" s="198" t="s">
        <v>282</v>
      </c>
      <c r="W47" s="255" t="s">
        <v>88</v>
      </c>
      <c r="X47" s="170" t="str">
        <f t="shared" si="21"/>
        <v>PENDIENTE</v>
      </c>
      <c r="Y47" s="148" t="str">
        <f t="shared" si="22"/>
        <v>ABIERTO</v>
      </c>
      <c r="Z47" s="178"/>
      <c r="AA47" s="242"/>
    </row>
    <row r="48" spans="2:27" ht="127.5" x14ac:dyDescent="0.2">
      <c r="B48" s="175" t="s">
        <v>76</v>
      </c>
      <c r="C48" s="276"/>
      <c r="D48" s="178" t="s">
        <v>78</v>
      </c>
      <c r="E48" s="241">
        <v>36</v>
      </c>
      <c r="F48" s="245" t="s">
        <v>289</v>
      </c>
      <c r="G48" s="245" t="s">
        <v>290</v>
      </c>
      <c r="H48" s="166" t="s">
        <v>294</v>
      </c>
      <c r="I48" s="166" t="s">
        <v>292</v>
      </c>
      <c r="J48" s="244">
        <v>1</v>
      </c>
      <c r="K48" s="148" t="s">
        <v>203</v>
      </c>
      <c r="L48" s="166" t="s">
        <v>204</v>
      </c>
      <c r="M48" s="179">
        <v>1</v>
      </c>
      <c r="N48" s="201">
        <v>45139</v>
      </c>
      <c r="O48" s="201">
        <v>45535</v>
      </c>
      <c r="P48" s="208" t="s">
        <v>85</v>
      </c>
      <c r="Q48" s="266" t="s">
        <v>293</v>
      </c>
      <c r="R48" s="242"/>
      <c r="S48" s="167" t="str">
        <f t="shared" si="17"/>
        <v/>
      </c>
      <c r="T48" s="167" t="str">
        <f t="shared" si="18"/>
        <v/>
      </c>
      <c r="U48" s="168" t="s">
        <v>100</v>
      </c>
      <c r="V48" s="198" t="s">
        <v>282</v>
      </c>
      <c r="W48" s="255" t="s">
        <v>88</v>
      </c>
      <c r="X48" s="170" t="str">
        <f t="shared" si="21"/>
        <v>PENDIENTE</v>
      </c>
      <c r="Y48" s="148" t="str">
        <f t="shared" si="22"/>
        <v>ABIERTO</v>
      </c>
      <c r="Z48" s="178"/>
      <c r="AA48" s="242"/>
    </row>
  </sheetData>
  <mergeCells count="23">
    <mergeCell ref="C4:C9"/>
    <mergeCell ref="C12:C24"/>
    <mergeCell ref="I2:I3"/>
    <mergeCell ref="D2:D3"/>
    <mergeCell ref="E2:E3"/>
    <mergeCell ref="F2:F3"/>
    <mergeCell ref="G2:G3"/>
    <mergeCell ref="C25:C48"/>
    <mergeCell ref="P2:X2"/>
    <mergeCell ref="Y1:AA2"/>
    <mergeCell ref="P1:X1"/>
    <mergeCell ref="A2:A3"/>
    <mergeCell ref="B2:B3"/>
    <mergeCell ref="C2:C3"/>
    <mergeCell ref="K2:K3"/>
    <mergeCell ref="L2:L3"/>
    <mergeCell ref="M2:M3"/>
    <mergeCell ref="N2:N3"/>
    <mergeCell ref="O2:O3"/>
    <mergeCell ref="B1:F1"/>
    <mergeCell ref="H2:H3"/>
    <mergeCell ref="G1:O1"/>
    <mergeCell ref="J2:J3"/>
  </mergeCells>
  <conditionalFormatting sqref="U4:U48">
    <cfRule type="containsText" dxfId="114" priority="135" stopIfTrue="1" operator="containsText" text="EN TERMINO">
      <formula>NOT(ISERROR(SEARCH("EN TERMINO",U4)))</formula>
    </cfRule>
    <cfRule type="containsText" priority="136" operator="containsText" text="AMARILLO">
      <formula>NOT(ISERROR(SEARCH("AMARILLO",U4)))</formula>
    </cfRule>
    <cfRule type="containsText" dxfId="113" priority="137" stopIfTrue="1" operator="containsText" text="ALERTA">
      <formula>NOT(ISERROR(SEARCH("ALERTA",U4)))</formula>
    </cfRule>
    <cfRule type="containsText" dxfId="112" priority="138" stopIfTrue="1" operator="containsText" text="OK">
      <formula>NOT(ISERROR(SEARCH("OK",U4)))</formula>
    </cfRule>
    <cfRule type="dataBar" priority="139">
      <dataBar>
        <cfvo type="min"/>
        <cfvo type="max"/>
        <color rgb="FF638EC6"/>
      </dataBar>
    </cfRule>
  </conditionalFormatting>
  <conditionalFormatting sqref="W4:X48">
    <cfRule type="containsText" dxfId="111" priority="1" stopIfTrue="1" operator="containsText" text="PENDIENTE">
      <formula>NOT(ISERROR(SEARCH("PENDIENTE",W4)))</formula>
    </cfRule>
    <cfRule type="containsText" dxfId="110" priority="2" stopIfTrue="1" operator="containsText" text="INCUMPLIDA">
      <formula>NOT(ISERROR(SEARCH("INCUMPLIDA",W4)))</formula>
    </cfRule>
    <cfRule type="containsText" dxfId="109" priority="3" stopIfTrue="1" operator="containsText" text="CUMPLIDA">
      <formula>NOT(ISERROR(SEARCH("CUMPLIDA",W4)))</formula>
    </cfRule>
  </conditionalFormatting>
  <conditionalFormatting sqref="Y4:Y48">
    <cfRule type="containsText" dxfId="108" priority="42" operator="containsText" text="cerrada">
      <formula>NOT(ISERROR(SEARCH("cerrada",Y4)))</formula>
    </cfRule>
    <cfRule type="containsText" dxfId="107" priority="43" operator="containsText" text="cerrado">
      <formula>NOT(ISERROR(SEARCH("cerrado",Y4)))</formula>
    </cfRule>
    <cfRule type="containsText" dxfId="106" priority="44" operator="containsText" text="Abierto">
      <formula>NOT(ISERROR(SEARCH("Abierto",Y4)))</formula>
    </cfRule>
  </conditionalFormatting>
  <dataValidations count="7">
    <dataValidation type="date" allowBlank="1" showInputMessage="1" errorTitle="Entrada no válida" error="Por favor escriba una fecha válida (AAAA/MM/DD)" promptTitle="Ingrese una fecha (AAAA/MM/DD)" prompt=" Registre la FECHA PROGRAMADA para el inicio de la actividad. (FORMATO AAAA/MM/DD)" sqref="N7:O9 Q12:Q15 N25 N32:O32 N35:N48 O39:O48 N11:N15 O11 O14 Q30">
      <formula1>1900/1/1</formula1>
      <formula2>3000/1/1</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9:H24 V20:V21 V25 V43:V4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9:I24">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2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J24">
      <formula1>-2147483647</formula1>
      <formula2>2147483647</formula2>
    </dataValidation>
    <dataValidation type="list" allowBlank="1" showInputMessage="1" showErrorMessage="1" sqref="L4:L1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K4:K24">
      <formula1>"Correctiva, Preventiva, Acción de mejora"</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33"/>
  <sheetViews>
    <sheetView workbookViewId="0">
      <selection activeCell="H12" sqref="H12"/>
    </sheetView>
  </sheetViews>
  <sheetFormatPr baseColWidth="10" defaultColWidth="11.42578125" defaultRowHeight="16.5" x14ac:dyDescent="0.3"/>
  <cols>
    <col min="1" max="2" width="11.42578125" style="159"/>
    <col min="3" max="3" width="16.5703125" style="159" customWidth="1"/>
    <col min="4" max="4" width="23.85546875" style="159" customWidth="1"/>
    <col min="5" max="16384" width="11.42578125" style="159"/>
  </cols>
  <sheetData>
    <row r="2" spans="3:15" x14ac:dyDescent="0.3">
      <c r="C2" s="298" t="s">
        <v>295</v>
      </c>
      <c r="D2" s="298"/>
      <c r="E2" s="298"/>
      <c r="F2" s="298"/>
      <c r="G2" s="298"/>
      <c r="H2" s="298"/>
      <c r="I2" s="298"/>
      <c r="J2" s="298"/>
      <c r="K2" s="298"/>
      <c r="L2" s="298"/>
      <c r="M2" s="298"/>
      <c r="N2" s="298"/>
      <c r="O2" s="298"/>
    </row>
    <row r="3" spans="3:15" x14ac:dyDescent="0.3">
      <c r="C3" s="258"/>
      <c r="D3" s="258"/>
      <c r="E3" s="258"/>
      <c r="F3" s="258"/>
      <c r="G3" s="258"/>
      <c r="H3" s="258"/>
      <c r="I3" s="258"/>
      <c r="J3" s="258"/>
      <c r="K3" s="258"/>
      <c r="L3" s="258"/>
      <c r="M3" s="258"/>
      <c r="N3" s="258"/>
      <c r="O3" s="258"/>
    </row>
    <row r="4" spans="3:15" ht="45" x14ac:dyDescent="0.3">
      <c r="C4" s="346" t="s">
        <v>296</v>
      </c>
      <c r="D4" s="346" t="s">
        <v>297</v>
      </c>
      <c r="E4" s="347" t="s">
        <v>298</v>
      </c>
      <c r="F4" s="348" t="s">
        <v>299</v>
      </c>
      <c r="G4" s="349" t="s">
        <v>300</v>
      </c>
      <c r="H4" s="350" t="s">
        <v>301</v>
      </c>
      <c r="I4" s="350" t="s">
        <v>302</v>
      </c>
      <c r="J4" s="350" t="s">
        <v>303</v>
      </c>
      <c r="K4" s="350" t="s">
        <v>304</v>
      </c>
      <c r="L4" s="350" t="s">
        <v>305</v>
      </c>
      <c r="M4" s="351" t="s">
        <v>306</v>
      </c>
      <c r="N4" s="352" t="s">
        <v>307</v>
      </c>
      <c r="O4" s="258"/>
    </row>
    <row r="5" spans="3:15" ht="22.5" customHeight="1" x14ac:dyDescent="0.3">
      <c r="C5" s="353" t="s">
        <v>308</v>
      </c>
      <c r="D5" s="209" t="s">
        <v>77</v>
      </c>
      <c r="E5" s="210">
        <v>15</v>
      </c>
      <c r="F5" s="210">
        <v>11</v>
      </c>
      <c r="G5" s="211">
        <v>20</v>
      </c>
      <c r="H5" s="211">
        <v>14</v>
      </c>
      <c r="I5" s="212"/>
      <c r="J5" s="212"/>
      <c r="K5" s="212"/>
      <c r="L5" s="212"/>
      <c r="M5" s="213"/>
      <c r="N5" s="211">
        <v>6</v>
      </c>
      <c r="O5" s="258"/>
    </row>
    <row r="6" spans="3:15" ht="22.5" x14ac:dyDescent="0.3">
      <c r="C6" s="354"/>
      <c r="D6" s="209" t="s">
        <v>110</v>
      </c>
      <c r="E6" s="210">
        <v>22</v>
      </c>
      <c r="F6" s="210">
        <v>21</v>
      </c>
      <c r="G6" s="211">
        <v>20</v>
      </c>
      <c r="H6" s="211">
        <v>19</v>
      </c>
      <c r="I6" s="213"/>
      <c r="J6" s="213"/>
      <c r="K6" s="213"/>
      <c r="L6" s="213"/>
      <c r="M6" s="212"/>
      <c r="N6" s="211">
        <v>1</v>
      </c>
      <c r="O6" s="258"/>
    </row>
    <row r="7" spans="3:15" ht="22.5" x14ac:dyDescent="0.3">
      <c r="C7" s="354"/>
      <c r="D7" s="209" t="s">
        <v>116</v>
      </c>
      <c r="E7" s="210">
        <v>5</v>
      </c>
      <c r="F7" s="210">
        <v>4</v>
      </c>
      <c r="G7" s="211">
        <v>13</v>
      </c>
      <c r="H7" s="211">
        <v>9</v>
      </c>
      <c r="I7" s="212"/>
      <c r="J7" s="213">
        <v>3</v>
      </c>
      <c r="K7" s="212"/>
      <c r="L7" s="213">
        <v>1</v>
      </c>
      <c r="M7" s="212"/>
      <c r="N7" s="211"/>
      <c r="O7" s="258"/>
    </row>
    <row r="8" spans="3:15" ht="22.5" x14ac:dyDescent="0.3">
      <c r="C8" s="354"/>
      <c r="D8" s="209" t="s">
        <v>124</v>
      </c>
      <c r="E8" s="210">
        <v>10</v>
      </c>
      <c r="F8" s="214">
        <v>1</v>
      </c>
      <c r="G8" s="213">
        <v>14</v>
      </c>
      <c r="H8" s="213"/>
      <c r="I8" s="213">
        <v>1</v>
      </c>
      <c r="J8" s="213"/>
      <c r="K8" s="213"/>
      <c r="L8" s="213">
        <v>2</v>
      </c>
      <c r="M8" s="212"/>
      <c r="N8" s="213">
        <v>11</v>
      </c>
      <c r="O8" s="258"/>
    </row>
    <row r="9" spans="3:15" ht="22.5" x14ac:dyDescent="0.3">
      <c r="C9" s="355"/>
      <c r="D9" s="209" t="s">
        <v>198</v>
      </c>
      <c r="E9" s="210">
        <v>16</v>
      </c>
      <c r="F9" s="214">
        <v>15</v>
      </c>
      <c r="G9" s="213">
        <v>24</v>
      </c>
      <c r="H9" s="213"/>
      <c r="I9" s="213"/>
      <c r="J9" s="213"/>
      <c r="K9" s="213"/>
      <c r="L9" s="213">
        <v>1</v>
      </c>
      <c r="M9" s="213"/>
      <c r="N9" s="213">
        <v>23</v>
      </c>
      <c r="O9" s="258"/>
    </row>
    <row r="10" spans="3:15" x14ac:dyDescent="0.3">
      <c r="C10" s="300" t="s">
        <v>309</v>
      </c>
      <c r="D10" s="356"/>
      <c r="E10" s="357">
        <f>SUM(E5:E9)</f>
        <v>68</v>
      </c>
      <c r="F10" s="358">
        <f>SUM(F5:F9)</f>
        <v>52</v>
      </c>
      <c r="G10" s="359">
        <f>SUM(G5:G9)</f>
        <v>91</v>
      </c>
      <c r="H10" s="359">
        <f>SUM(H5:H9)</f>
        <v>42</v>
      </c>
      <c r="I10" s="359">
        <f>SUM(I5:I9)</f>
        <v>1</v>
      </c>
      <c r="J10" s="359">
        <f>SUM(J5:J9)</f>
        <v>3</v>
      </c>
      <c r="K10" s="359">
        <f>SUM(K5:K9)</f>
        <v>0</v>
      </c>
      <c r="L10" s="359">
        <f>SUM(L5:L9)</f>
        <v>4</v>
      </c>
      <c r="M10" s="360">
        <f>SUM(M5:M9)</f>
        <v>0</v>
      </c>
      <c r="N10" s="358">
        <f>SUM(N5:N9)</f>
        <v>41</v>
      </c>
      <c r="O10" s="258"/>
    </row>
    <row r="11" spans="3:15" x14ac:dyDescent="0.3">
      <c r="C11" s="215"/>
      <c r="D11" s="216"/>
      <c r="E11" s="79"/>
      <c r="F11" s="217">
        <f>F10/E10</f>
        <v>0.76470588235294112</v>
      </c>
      <c r="G11" s="216"/>
      <c r="H11" s="217">
        <f>H10/G10</f>
        <v>0.46153846153846156</v>
      </c>
      <c r="I11" s="217">
        <f>I10/G10</f>
        <v>1.098901098901099E-2</v>
      </c>
      <c r="J11" s="217">
        <f>J10/G10</f>
        <v>3.2967032967032968E-2</v>
      </c>
      <c r="K11" s="217">
        <f>K10/G10</f>
        <v>0</v>
      </c>
      <c r="L11" s="217">
        <f>L10/G10</f>
        <v>4.3956043956043959E-2</v>
      </c>
      <c r="M11" s="217">
        <f>M10/G10</f>
        <v>0</v>
      </c>
      <c r="N11" s="217">
        <f>N10/G10</f>
        <v>0.45054945054945056</v>
      </c>
    </row>
    <row r="15" spans="3:15" x14ac:dyDescent="0.3">
      <c r="C15" s="172"/>
      <c r="D15" s="172"/>
      <c r="E15" s="172"/>
      <c r="F15" s="172"/>
      <c r="G15" s="172"/>
      <c r="H15" s="172"/>
      <c r="I15" s="172"/>
      <c r="J15" s="172"/>
      <c r="K15" s="172"/>
      <c r="L15" s="172"/>
      <c r="M15" s="172"/>
    </row>
    <row r="33" spans="3:13" x14ac:dyDescent="0.3">
      <c r="C33" s="172"/>
      <c r="D33" s="172"/>
      <c r="E33" s="172"/>
      <c r="F33" s="172"/>
      <c r="G33" s="172"/>
      <c r="H33" s="172"/>
      <c r="I33" s="172"/>
      <c r="J33" s="172"/>
      <c r="K33" s="172"/>
      <c r="L33" s="172"/>
      <c r="M33" s="172"/>
    </row>
  </sheetData>
  <mergeCells count="3">
    <mergeCell ref="C5:C9"/>
    <mergeCell ref="C2:O2"/>
    <mergeCell ref="C10:D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workbookViewId="0">
      <selection activeCell="L5" sqref="L5"/>
    </sheetView>
  </sheetViews>
  <sheetFormatPr baseColWidth="10" defaultColWidth="11.42578125" defaultRowHeight="15" x14ac:dyDescent="0.25"/>
  <cols>
    <col min="2" max="2" width="21.5703125" customWidth="1"/>
    <col min="3" max="3" width="31.85546875" customWidth="1"/>
    <col min="4" max="4" width="15" customWidth="1"/>
    <col min="5" max="5" width="14.7109375" customWidth="1"/>
    <col min="10" max="10" width="11.42578125" customWidth="1"/>
  </cols>
  <sheetData>
    <row r="2" spans="2:13" ht="16.5" x14ac:dyDescent="0.25">
      <c r="B2" s="301" t="s">
        <v>310</v>
      </c>
      <c r="C2" s="301"/>
      <c r="D2" s="301"/>
      <c r="E2" s="301"/>
      <c r="F2" s="301"/>
      <c r="G2" s="301"/>
      <c r="H2" s="301"/>
      <c r="I2" s="301"/>
      <c r="J2" s="301"/>
      <c r="K2" s="301"/>
      <c r="L2" s="301"/>
    </row>
    <row r="5" spans="2:13" ht="45" x14ac:dyDescent="0.25">
      <c r="B5" s="220" t="s">
        <v>296</v>
      </c>
      <c r="C5" s="220" t="s">
        <v>297</v>
      </c>
      <c r="D5" s="221" t="s">
        <v>298</v>
      </c>
      <c r="E5" s="222" t="s">
        <v>299</v>
      </c>
      <c r="F5" s="223" t="s">
        <v>300</v>
      </c>
      <c r="G5" s="224" t="s">
        <v>301</v>
      </c>
      <c r="H5" s="224" t="s">
        <v>302</v>
      </c>
      <c r="I5" s="225" t="s">
        <v>306</v>
      </c>
      <c r="J5" s="226" t="s">
        <v>307</v>
      </c>
    </row>
    <row r="6" spans="2:13" ht="30" customHeight="1" x14ac:dyDescent="0.25">
      <c r="B6" s="299" t="s">
        <v>308</v>
      </c>
      <c r="C6" s="209" t="s">
        <v>77</v>
      </c>
      <c r="D6" s="210">
        <v>15</v>
      </c>
      <c r="E6" s="210">
        <v>11</v>
      </c>
      <c r="F6" s="211">
        <v>20</v>
      </c>
      <c r="G6" s="211">
        <v>14</v>
      </c>
      <c r="H6" s="212"/>
      <c r="I6" s="213"/>
      <c r="J6" s="211">
        <v>6</v>
      </c>
    </row>
    <row r="7" spans="2:13" ht="22.5" customHeight="1" x14ac:dyDescent="0.25">
      <c r="B7" s="299"/>
      <c r="C7" s="209" t="s">
        <v>110</v>
      </c>
      <c r="D7" s="210">
        <v>22</v>
      </c>
      <c r="E7" s="210">
        <v>21</v>
      </c>
      <c r="F7" s="211">
        <v>20</v>
      </c>
      <c r="G7" s="211">
        <v>19</v>
      </c>
      <c r="H7" s="213"/>
      <c r="I7" s="213"/>
      <c r="J7" s="211">
        <v>1</v>
      </c>
    </row>
    <row r="8" spans="2:13" ht="22.5" customHeight="1" x14ac:dyDescent="0.25">
      <c r="B8" s="299"/>
      <c r="C8" s="209" t="s">
        <v>116</v>
      </c>
      <c r="D8" s="210">
        <v>5</v>
      </c>
      <c r="E8" s="210">
        <v>4</v>
      </c>
      <c r="F8" s="211">
        <v>13</v>
      </c>
      <c r="G8" s="211">
        <v>9</v>
      </c>
      <c r="H8" s="212"/>
      <c r="I8" s="213"/>
      <c r="J8" s="211">
        <v>4</v>
      </c>
      <c r="L8" s="219"/>
      <c r="M8" s="218"/>
    </row>
    <row r="9" spans="2:13" ht="22.5" customHeight="1" x14ac:dyDescent="0.25">
      <c r="B9" s="299"/>
      <c r="C9" s="209" t="s">
        <v>124</v>
      </c>
      <c r="D9" s="210">
        <v>10</v>
      </c>
      <c r="E9" s="214">
        <v>1</v>
      </c>
      <c r="F9" s="213">
        <v>14</v>
      </c>
      <c r="G9" s="213"/>
      <c r="H9" s="213">
        <v>1</v>
      </c>
      <c r="I9" s="213"/>
      <c r="J9" s="213">
        <v>13</v>
      </c>
      <c r="L9" s="219"/>
      <c r="M9" s="218"/>
    </row>
    <row r="10" spans="2:13" x14ac:dyDescent="0.25">
      <c r="B10" s="300" t="s">
        <v>309</v>
      </c>
      <c r="C10" s="300"/>
      <c r="D10" s="227">
        <f>SUM(D6:D9)</f>
        <v>52</v>
      </c>
      <c r="E10" s="228">
        <f>SUM(E6:E9)</f>
        <v>37</v>
      </c>
      <c r="F10" s="228">
        <f>SUM(F6:F9)</f>
        <v>67</v>
      </c>
      <c r="G10" s="228">
        <f>SUM(G6:G9)</f>
        <v>42</v>
      </c>
      <c r="H10" s="228">
        <f>SUM(H6:H9)</f>
        <v>1</v>
      </c>
      <c r="I10" s="228">
        <f t="shared" ref="I10" si="0">SUM(I6:I8)</f>
        <v>0</v>
      </c>
      <c r="J10" s="228">
        <f>SUM(J6:J9)</f>
        <v>24</v>
      </c>
    </row>
    <row r="11" spans="2:13" x14ac:dyDescent="0.25">
      <c r="B11" s="215"/>
      <c r="C11" s="216"/>
      <c r="D11" s="79"/>
      <c r="E11" s="217">
        <f>E10/D10</f>
        <v>0.71153846153846156</v>
      </c>
      <c r="F11" s="216"/>
      <c r="G11" s="217">
        <f>G10/F10</f>
        <v>0.62686567164179108</v>
      </c>
      <c r="H11" s="217">
        <f>H10/F10</f>
        <v>1.4925373134328358E-2</v>
      </c>
      <c r="I11" s="217">
        <f>I10/F10</f>
        <v>0</v>
      </c>
      <c r="J11" s="217">
        <f>J10/F10</f>
        <v>0.35820895522388058</v>
      </c>
    </row>
  </sheetData>
  <mergeCells count="3">
    <mergeCell ref="B6:B9"/>
    <mergeCell ref="B10:C10"/>
    <mergeCell ref="B2:L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20"/>
      <c r="B1" s="320"/>
      <c r="C1" s="320"/>
      <c r="D1" s="320"/>
      <c r="E1" s="320"/>
      <c r="F1" s="320"/>
      <c r="G1" s="320"/>
      <c r="H1" s="319" t="s">
        <v>311</v>
      </c>
      <c r="I1" s="319"/>
      <c r="J1" s="319"/>
      <c r="K1" s="319"/>
      <c r="L1" s="319"/>
      <c r="M1" s="319"/>
      <c r="N1" s="319"/>
      <c r="O1" s="319"/>
      <c r="P1" s="319"/>
      <c r="Q1" s="319"/>
      <c r="R1" s="319"/>
      <c r="S1" s="46"/>
      <c r="T1" s="321" t="s">
        <v>312</v>
      </c>
      <c r="U1" s="321"/>
      <c r="V1" s="321"/>
      <c r="W1" s="321"/>
      <c r="X1" s="321"/>
      <c r="Y1" s="321"/>
      <c r="Z1" s="321"/>
      <c r="AA1" s="321"/>
      <c r="AB1" s="321"/>
      <c r="AC1" s="322" t="s">
        <v>313</v>
      </c>
      <c r="AD1" s="322"/>
      <c r="AE1" s="322"/>
      <c r="AF1" s="322"/>
      <c r="AG1" s="322"/>
      <c r="AH1" s="322"/>
      <c r="AI1" s="322"/>
      <c r="AJ1" s="322"/>
      <c r="AK1" s="51"/>
      <c r="AL1" s="313" t="s">
        <v>314</v>
      </c>
      <c r="AM1" s="313"/>
      <c r="AN1" s="313"/>
      <c r="AO1" s="313"/>
      <c r="AP1" s="313"/>
      <c r="AQ1" s="313"/>
      <c r="AR1" s="313"/>
      <c r="AS1" s="313"/>
      <c r="AT1" s="52"/>
      <c r="AU1" s="316" t="s">
        <v>315</v>
      </c>
      <c r="AV1" s="316"/>
      <c r="AW1" s="316"/>
      <c r="AX1" s="316"/>
      <c r="AY1" s="316"/>
      <c r="AZ1" s="316"/>
      <c r="BA1" s="316"/>
      <c r="BB1" s="316"/>
      <c r="BC1" s="53"/>
      <c r="BD1" s="317" t="s">
        <v>61</v>
      </c>
      <c r="BE1" s="317"/>
      <c r="BF1" s="317"/>
      <c r="BG1" s="317"/>
      <c r="BH1" s="317"/>
      <c r="BI1" s="30"/>
      <c r="BJ1" s="30"/>
      <c r="BK1" s="30"/>
    </row>
    <row r="2" spans="1:63" ht="39.950000000000003" customHeight="1" x14ac:dyDescent="0.25">
      <c r="A2" s="318" t="s">
        <v>316</v>
      </c>
      <c r="B2" s="318" t="s">
        <v>9</v>
      </c>
      <c r="C2" s="318" t="s">
        <v>11</v>
      </c>
      <c r="D2" s="318" t="s">
        <v>317</v>
      </c>
      <c r="E2" s="318" t="s">
        <v>318</v>
      </c>
      <c r="F2" s="318" t="s">
        <v>13</v>
      </c>
      <c r="G2" s="318" t="s">
        <v>17</v>
      </c>
      <c r="H2" s="314" t="s">
        <v>62</v>
      </c>
      <c r="I2" s="319" t="s">
        <v>319</v>
      </c>
      <c r="J2" s="319"/>
      <c r="K2" s="319"/>
      <c r="L2" s="314" t="s">
        <v>63</v>
      </c>
      <c r="M2" s="314" t="s">
        <v>320</v>
      </c>
      <c r="N2" s="314" t="s">
        <v>321</v>
      </c>
      <c r="O2" s="314" t="s">
        <v>32</v>
      </c>
      <c r="P2" s="314" t="s">
        <v>322</v>
      </c>
      <c r="Q2" s="314" t="s">
        <v>323</v>
      </c>
      <c r="R2" s="314" t="s">
        <v>324</v>
      </c>
      <c r="S2" s="44"/>
      <c r="T2" s="315" t="s">
        <v>325</v>
      </c>
      <c r="U2" s="315" t="s">
        <v>326</v>
      </c>
      <c r="V2" s="315" t="s">
        <v>327</v>
      </c>
      <c r="W2" s="315" t="s">
        <v>328</v>
      </c>
      <c r="X2" s="315" t="s">
        <v>329</v>
      </c>
      <c r="Y2" s="315" t="s">
        <v>330</v>
      </c>
      <c r="Z2" s="315" t="s">
        <v>331</v>
      </c>
      <c r="AA2" s="315" t="s">
        <v>332</v>
      </c>
      <c r="AB2" s="45"/>
      <c r="AC2" s="312" t="s">
        <v>333</v>
      </c>
      <c r="AD2" s="312" t="s">
        <v>334</v>
      </c>
      <c r="AE2" s="312" t="s">
        <v>335</v>
      </c>
      <c r="AF2" s="312" t="s">
        <v>336</v>
      </c>
      <c r="AG2" s="312" t="s">
        <v>337</v>
      </c>
      <c r="AH2" s="312" t="s">
        <v>338</v>
      </c>
      <c r="AI2" s="312" t="s">
        <v>339</v>
      </c>
      <c r="AJ2" s="312" t="s">
        <v>340</v>
      </c>
      <c r="AK2" s="43"/>
      <c r="AL2" s="310" t="s">
        <v>67</v>
      </c>
      <c r="AM2" s="310" t="s">
        <v>341</v>
      </c>
      <c r="AN2" s="310" t="s">
        <v>69</v>
      </c>
      <c r="AO2" s="310" t="s">
        <v>70</v>
      </c>
      <c r="AP2" s="310" t="s">
        <v>342</v>
      </c>
      <c r="AQ2" s="310" t="s">
        <v>72</v>
      </c>
      <c r="AR2" s="310" t="s">
        <v>343</v>
      </c>
      <c r="AS2" s="310" t="s">
        <v>344</v>
      </c>
      <c r="AT2" s="48"/>
      <c r="AU2" s="311" t="s">
        <v>67</v>
      </c>
      <c r="AV2" s="47"/>
      <c r="AW2" s="311" t="s">
        <v>341</v>
      </c>
      <c r="AX2" s="311" t="s">
        <v>69</v>
      </c>
      <c r="AY2" s="311" t="s">
        <v>70</v>
      </c>
      <c r="AZ2" s="311" t="s">
        <v>71</v>
      </c>
      <c r="BA2" s="311" t="s">
        <v>72</v>
      </c>
      <c r="BB2" s="311" t="s">
        <v>343</v>
      </c>
      <c r="BC2" s="311" t="s">
        <v>345</v>
      </c>
      <c r="BD2" s="308" t="s">
        <v>52</v>
      </c>
      <c r="BE2" s="308" t="s">
        <v>346</v>
      </c>
      <c r="BF2" s="308" t="s">
        <v>347</v>
      </c>
      <c r="BG2" s="308" t="s">
        <v>348</v>
      </c>
      <c r="BH2" s="309" t="s">
        <v>349</v>
      </c>
      <c r="BI2" s="308" t="s">
        <v>347</v>
      </c>
      <c r="BJ2" s="308" t="s">
        <v>348</v>
      </c>
      <c r="BK2" s="309" t="s">
        <v>349</v>
      </c>
    </row>
    <row r="3" spans="1:63" ht="39.950000000000003" customHeight="1" x14ac:dyDescent="0.25">
      <c r="A3" s="318"/>
      <c r="B3" s="318"/>
      <c r="C3" s="318"/>
      <c r="D3" s="318"/>
      <c r="E3" s="318"/>
      <c r="F3" s="318"/>
      <c r="G3" s="318"/>
      <c r="H3" s="314"/>
      <c r="I3" s="34" t="s">
        <v>350</v>
      </c>
      <c r="J3" s="44" t="s">
        <v>24</v>
      </c>
      <c r="K3" s="44" t="s">
        <v>26</v>
      </c>
      <c r="L3" s="314"/>
      <c r="M3" s="314"/>
      <c r="N3" s="314"/>
      <c r="O3" s="314"/>
      <c r="P3" s="314"/>
      <c r="Q3" s="314"/>
      <c r="R3" s="314"/>
      <c r="S3" s="44" t="s">
        <v>351</v>
      </c>
      <c r="T3" s="315"/>
      <c r="U3" s="315"/>
      <c r="V3" s="315"/>
      <c r="W3" s="315"/>
      <c r="X3" s="315"/>
      <c r="Y3" s="315"/>
      <c r="Z3" s="315"/>
      <c r="AA3" s="315"/>
      <c r="AB3" s="45" t="s">
        <v>52</v>
      </c>
      <c r="AC3" s="312"/>
      <c r="AD3" s="312"/>
      <c r="AE3" s="312"/>
      <c r="AF3" s="312"/>
      <c r="AG3" s="312"/>
      <c r="AH3" s="312"/>
      <c r="AI3" s="312"/>
      <c r="AJ3" s="312"/>
      <c r="AK3" s="43" t="s">
        <v>52</v>
      </c>
      <c r="AL3" s="310"/>
      <c r="AM3" s="310"/>
      <c r="AN3" s="310"/>
      <c r="AO3" s="310"/>
      <c r="AP3" s="310"/>
      <c r="AQ3" s="310"/>
      <c r="AR3" s="310"/>
      <c r="AS3" s="310"/>
      <c r="AT3" s="48" t="s">
        <v>52</v>
      </c>
      <c r="AU3" s="311"/>
      <c r="AV3" s="47" t="s">
        <v>352</v>
      </c>
      <c r="AW3" s="311"/>
      <c r="AX3" s="311"/>
      <c r="AY3" s="311"/>
      <c r="AZ3" s="311"/>
      <c r="BA3" s="311"/>
      <c r="BB3" s="311"/>
      <c r="BC3" s="311"/>
      <c r="BD3" s="308"/>
      <c r="BE3" s="308"/>
      <c r="BF3" s="308"/>
      <c r="BG3" s="308"/>
      <c r="BH3" s="309"/>
      <c r="BI3" s="308"/>
      <c r="BJ3" s="308"/>
      <c r="BK3" s="309"/>
    </row>
    <row r="4" spans="1:63" ht="39.950000000000003" customHeight="1" x14ac:dyDescent="0.25">
      <c r="A4" s="1" t="s">
        <v>353</v>
      </c>
      <c r="B4" s="1" t="s">
        <v>354</v>
      </c>
      <c r="C4" s="1" t="s">
        <v>355</v>
      </c>
      <c r="D4" s="1" t="s">
        <v>353</v>
      </c>
      <c r="E4" s="1" t="s">
        <v>356</v>
      </c>
      <c r="F4" s="1" t="s">
        <v>354</v>
      </c>
      <c r="G4" s="1" t="s">
        <v>357</v>
      </c>
      <c r="H4" s="2" t="s">
        <v>358</v>
      </c>
      <c r="I4" s="35" t="s">
        <v>359</v>
      </c>
      <c r="J4" s="2"/>
      <c r="K4" s="2" t="s">
        <v>360</v>
      </c>
      <c r="L4" s="2" t="s">
        <v>354</v>
      </c>
      <c r="M4" s="2" t="s">
        <v>354</v>
      </c>
      <c r="N4" s="2" t="s">
        <v>361</v>
      </c>
      <c r="O4" s="2" t="s">
        <v>354</v>
      </c>
      <c r="P4" s="2" t="s">
        <v>362</v>
      </c>
      <c r="Q4" s="2" t="s">
        <v>353</v>
      </c>
      <c r="R4" s="2" t="s">
        <v>353</v>
      </c>
      <c r="S4" s="2" t="s">
        <v>353</v>
      </c>
      <c r="T4" s="26" t="s">
        <v>353</v>
      </c>
      <c r="U4" s="26" t="s">
        <v>363</v>
      </c>
      <c r="V4" s="26" t="s">
        <v>364</v>
      </c>
      <c r="W4" s="26" t="s">
        <v>365</v>
      </c>
      <c r="X4" s="26" t="s">
        <v>365</v>
      </c>
      <c r="Y4" s="26" t="s">
        <v>361</v>
      </c>
      <c r="Z4" s="26" t="s">
        <v>366</v>
      </c>
      <c r="AA4" s="26" t="s">
        <v>354</v>
      </c>
      <c r="AB4" s="26" t="s">
        <v>367</v>
      </c>
      <c r="AC4" s="27" t="s">
        <v>353</v>
      </c>
      <c r="AD4" s="27" t="s">
        <v>363</v>
      </c>
      <c r="AE4" s="27" t="s">
        <v>364</v>
      </c>
      <c r="AF4" s="27" t="s">
        <v>365</v>
      </c>
      <c r="AG4" s="27" t="s">
        <v>365</v>
      </c>
      <c r="AH4" s="27" t="s">
        <v>361</v>
      </c>
      <c r="AI4" s="27" t="s">
        <v>366</v>
      </c>
      <c r="AJ4" s="27" t="s">
        <v>354</v>
      </c>
      <c r="AK4" s="27"/>
      <c r="AL4" s="28" t="s">
        <v>353</v>
      </c>
      <c r="AM4" s="28" t="s">
        <v>363</v>
      </c>
      <c r="AN4" s="28" t="s">
        <v>364</v>
      </c>
      <c r="AO4" s="28" t="s">
        <v>365</v>
      </c>
      <c r="AP4" s="28" t="s">
        <v>365</v>
      </c>
      <c r="AQ4" s="28" t="s">
        <v>361</v>
      </c>
      <c r="AR4" s="28" t="s">
        <v>366</v>
      </c>
      <c r="AS4" s="28" t="s">
        <v>354</v>
      </c>
      <c r="AT4" s="28"/>
      <c r="AU4" s="29" t="s">
        <v>353</v>
      </c>
      <c r="AV4" s="29"/>
      <c r="AW4" s="29" t="s">
        <v>363</v>
      </c>
      <c r="AX4" s="29" t="s">
        <v>364</v>
      </c>
      <c r="AY4" s="29" t="s">
        <v>365</v>
      </c>
      <c r="AZ4" s="29" t="s">
        <v>365</v>
      </c>
      <c r="BA4" s="29" t="s">
        <v>361</v>
      </c>
      <c r="BB4" s="29" t="s">
        <v>366</v>
      </c>
      <c r="BC4" s="29"/>
      <c r="BD4" s="50" t="s">
        <v>367</v>
      </c>
      <c r="BE4" s="50"/>
      <c r="BF4" s="50" t="s">
        <v>367</v>
      </c>
      <c r="BG4" s="50" t="s">
        <v>354</v>
      </c>
      <c r="BH4" s="309"/>
      <c r="BI4" s="50" t="s">
        <v>367</v>
      </c>
      <c r="BJ4" s="50" t="s">
        <v>354</v>
      </c>
      <c r="BK4" s="309"/>
    </row>
    <row r="5" spans="1:63" ht="39.950000000000003" customHeight="1" x14ac:dyDescent="0.25">
      <c r="A5" s="58"/>
      <c r="B5" s="49" t="s">
        <v>368</v>
      </c>
      <c r="C5" s="302" t="s">
        <v>369</v>
      </c>
      <c r="D5" s="123">
        <v>44677</v>
      </c>
      <c r="E5" s="104" t="s">
        <v>370</v>
      </c>
      <c r="F5" s="124" t="s">
        <v>371</v>
      </c>
      <c r="G5" s="124" t="s">
        <v>372</v>
      </c>
      <c r="H5" s="54" t="s">
        <v>373</v>
      </c>
      <c r="I5" s="54" t="s">
        <v>374</v>
      </c>
      <c r="J5" s="54" t="s">
        <v>375</v>
      </c>
      <c r="K5" s="40">
        <v>1</v>
      </c>
      <c r="L5" s="40" t="s">
        <v>83</v>
      </c>
      <c r="M5" s="54" t="s">
        <v>376</v>
      </c>
      <c r="N5" s="54" t="s">
        <v>377</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368</v>
      </c>
      <c r="C6" s="303"/>
      <c r="D6" s="123">
        <v>44677</v>
      </c>
      <c r="E6" s="104" t="s">
        <v>370</v>
      </c>
      <c r="F6" s="124" t="s">
        <v>371</v>
      </c>
      <c r="G6" s="125" t="s">
        <v>378</v>
      </c>
      <c r="H6" s="54" t="s">
        <v>379</v>
      </c>
      <c r="I6" s="54" t="s">
        <v>380</v>
      </c>
      <c r="J6" s="54" t="s">
        <v>381</v>
      </c>
      <c r="K6" s="40">
        <v>1</v>
      </c>
      <c r="L6" s="40" t="s">
        <v>83</v>
      </c>
      <c r="M6" s="54" t="s">
        <v>376</v>
      </c>
      <c r="N6" s="54" t="s">
        <v>377</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368</v>
      </c>
      <c r="C7" s="303"/>
      <c r="D7" s="123">
        <v>44677</v>
      </c>
      <c r="E7" s="104" t="s">
        <v>370</v>
      </c>
      <c r="F7" s="124" t="s">
        <v>382</v>
      </c>
      <c r="G7" s="125" t="s">
        <v>383</v>
      </c>
      <c r="H7" s="54" t="s">
        <v>384</v>
      </c>
      <c r="I7" s="54" t="s">
        <v>385</v>
      </c>
      <c r="J7" s="54" t="s">
        <v>386</v>
      </c>
      <c r="K7" s="40">
        <v>1</v>
      </c>
      <c r="L7" s="40" t="s">
        <v>83</v>
      </c>
      <c r="M7" s="54" t="s">
        <v>376</v>
      </c>
      <c r="N7" s="54" t="s">
        <v>377</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368</v>
      </c>
      <c r="C8" s="303"/>
      <c r="D8" s="123">
        <v>44677</v>
      </c>
      <c r="E8" s="104" t="s">
        <v>370</v>
      </c>
      <c r="F8" s="125" t="s">
        <v>387</v>
      </c>
      <c r="G8" s="125" t="s">
        <v>388</v>
      </c>
      <c r="H8" s="126" t="s">
        <v>389</v>
      </c>
      <c r="I8" s="54" t="s">
        <v>390</v>
      </c>
      <c r="J8" s="126" t="s">
        <v>391</v>
      </c>
      <c r="K8" s="40">
        <v>2</v>
      </c>
      <c r="L8" s="127" t="s">
        <v>392</v>
      </c>
      <c r="M8" s="126" t="s">
        <v>376</v>
      </c>
      <c r="N8" s="126" t="s">
        <v>377</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368</v>
      </c>
      <c r="C9" s="303"/>
      <c r="D9" s="123">
        <v>44677</v>
      </c>
      <c r="E9" s="104" t="s">
        <v>370</v>
      </c>
      <c r="F9" s="125" t="s">
        <v>387</v>
      </c>
      <c r="G9" s="125" t="s">
        <v>393</v>
      </c>
      <c r="H9" s="126" t="s">
        <v>394</v>
      </c>
      <c r="I9" s="126" t="s">
        <v>395</v>
      </c>
      <c r="J9" s="54" t="s">
        <v>386</v>
      </c>
      <c r="K9" s="40">
        <v>1</v>
      </c>
      <c r="L9" s="40" t="s">
        <v>392</v>
      </c>
      <c r="M9" s="54" t="s">
        <v>376</v>
      </c>
      <c r="N9" s="54" t="s">
        <v>377</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368</v>
      </c>
      <c r="C10" s="303"/>
      <c r="D10" s="123">
        <v>44677</v>
      </c>
      <c r="E10" s="104" t="s">
        <v>370</v>
      </c>
      <c r="F10" s="125" t="s">
        <v>387</v>
      </c>
      <c r="G10" s="125" t="s">
        <v>396</v>
      </c>
      <c r="H10" s="126" t="s">
        <v>397</v>
      </c>
      <c r="I10" s="126" t="s">
        <v>398</v>
      </c>
      <c r="J10" s="126" t="s">
        <v>399</v>
      </c>
      <c r="K10" s="54">
        <v>3</v>
      </c>
      <c r="L10" s="126" t="s">
        <v>83</v>
      </c>
      <c r="M10" s="126" t="s">
        <v>376</v>
      </c>
      <c r="N10" s="126" t="s">
        <v>377</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368</v>
      </c>
      <c r="C11" s="303"/>
      <c r="D11" s="123">
        <v>44677</v>
      </c>
      <c r="E11" s="104" t="s">
        <v>370</v>
      </c>
      <c r="F11" s="305" t="s">
        <v>387</v>
      </c>
      <c r="G11" s="306" t="s">
        <v>400</v>
      </c>
      <c r="H11" s="54" t="s">
        <v>401</v>
      </c>
      <c r="I11" s="54" t="s">
        <v>402</v>
      </c>
      <c r="J11" s="54" t="s">
        <v>403</v>
      </c>
      <c r="K11" s="40">
        <v>2</v>
      </c>
      <c r="L11" s="40" t="s">
        <v>392</v>
      </c>
      <c r="M11" s="54" t="s">
        <v>376</v>
      </c>
      <c r="N11" s="54" t="s">
        <v>377</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368</v>
      </c>
      <c r="C12" s="303"/>
      <c r="D12" s="123">
        <v>44677</v>
      </c>
      <c r="E12" s="104" t="s">
        <v>370</v>
      </c>
      <c r="F12" s="305"/>
      <c r="G12" s="306"/>
      <c r="H12" s="126" t="s">
        <v>404</v>
      </c>
      <c r="I12" s="54" t="s">
        <v>405</v>
      </c>
      <c r="J12" s="54" t="s">
        <v>386</v>
      </c>
      <c r="K12" s="40">
        <v>1</v>
      </c>
      <c r="L12" s="40" t="s">
        <v>392</v>
      </c>
      <c r="M12" s="54" t="s">
        <v>376</v>
      </c>
      <c r="N12" s="54" t="s">
        <v>377</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368</v>
      </c>
      <c r="C13" s="303"/>
      <c r="D13" s="123">
        <v>44677</v>
      </c>
      <c r="E13" s="104" t="s">
        <v>370</v>
      </c>
      <c r="F13" s="307" t="s">
        <v>406</v>
      </c>
      <c r="G13" s="306" t="s">
        <v>407</v>
      </c>
      <c r="H13" s="54" t="s">
        <v>408</v>
      </c>
      <c r="I13" s="54" t="s">
        <v>409</v>
      </c>
      <c r="J13" s="54" t="s">
        <v>410</v>
      </c>
      <c r="K13" s="40">
        <v>2</v>
      </c>
      <c r="L13" s="40" t="s">
        <v>392</v>
      </c>
      <c r="M13" s="54" t="s">
        <v>376</v>
      </c>
      <c r="N13" s="54" t="s">
        <v>377</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368</v>
      </c>
      <c r="C14" s="303"/>
      <c r="D14" s="123">
        <v>44677</v>
      </c>
      <c r="E14" s="104" t="s">
        <v>370</v>
      </c>
      <c r="F14" s="307"/>
      <c r="G14" s="306"/>
      <c r="H14" s="54" t="s">
        <v>411</v>
      </c>
      <c r="I14" s="54" t="s">
        <v>412</v>
      </c>
      <c r="J14" s="54" t="s">
        <v>413</v>
      </c>
      <c r="K14" s="40">
        <v>1</v>
      </c>
      <c r="L14" s="40" t="s">
        <v>392</v>
      </c>
      <c r="M14" s="54" t="s">
        <v>376</v>
      </c>
      <c r="N14" s="54" t="s">
        <v>377</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368</v>
      </c>
      <c r="C15" s="303"/>
      <c r="D15" s="123">
        <v>44677</v>
      </c>
      <c r="E15" s="104" t="s">
        <v>370</v>
      </c>
      <c r="F15" s="306" t="s">
        <v>414</v>
      </c>
      <c r="G15" s="306" t="s">
        <v>415</v>
      </c>
      <c r="H15" s="54" t="s">
        <v>416</v>
      </c>
      <c r="I15" s="54" t="s">
        <v>417</v>
      </c>
      <c r="J15" s="54" t="s">
        <v>418</v>
      </c>
      <c r="K15" s="40">
        <v>3</v>
      </c>
      <c r="L15" s="40" t="s">
        <v>392</v>
      </c>
      <c r="M15" s="54" t="s">
        <v>376</v>
      </c>
      <c r="N15" s="54" t="s">
        <v>377</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368</v>
      </c>
      <c r="C16" s="304"/>
      <c r="D16" s="123">
        <v>44677</v>
      </c>
      <c r="E16" s="104" t="s">
        <v>370</v>
      </c>
      <c r="F16" s="306"/>
      <c r="G16" s="306"/>
      <c r="H16" s="54" t="s">
        <v>419</v>
      </c>
      <c r="I16" s="54" t="s">
        <v>420</v>
      </c>
      <c r="J16" s="54" t="s">
        <v>421</v>
      </c>
      <c r="K16" s="40">
        <v>1</v>
      </c>
      <c r="L16" s="40" t="s">
        <v>392</v>
      </c>
      <c r="M16" s="54" t="s">
        <v>376</v>
      </c>
      <c r="N16" s="54" t="s">
        <v>377</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BF2:BF3"/>
    <mergeCell ref="AS2:AS3"/>
    <mergeCell ref="AU2:AU3"/>
    <mergeCell ref="AW2:AW3"/>
    <mergeCell ref="AX2:AX3"/>
    <mergeCell ref="AY2:AY3"/>
    <mergeCell ref="AZ2:AZ3"/>
    <mergeCell ref="BA2:BA3"/>
    <mergeCell ref="BB2:BB3"/>
    <mergeCell ref="BC2:BC3"/>
    <mergeCell ref="BD2:BD3"/>
    <mergeCell ref="BE2:BE3"/>
    <mergeCell ref="BG2:BG3"/>
    <mergeCell ref="BH2:BH4"/>
    <mergeCell ref="BI2:BI3"/>
    <mergeCell ref="BJ2:BJ3"/>
    <mergeCell ref="BK2:BK4"/>
    <mergeCell ref="C5:C16"/>
    <mergeCell ref="F11:F12"/>
    <mergeCell ref="G11:G12"/>
    <mergeCell ref="F13:F14"/>
    <mergeCell ref="G13:G14"/>
    <mergeCell ref="F15:F16"/>
    <mergeCell ref="G15:G16"/>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20"/>
      <c r="B1" s="320"/>
      <c r="C1" s="320"/>
      <c r="D1" s="320"/>
      <c r="E1" s="320"/>
      <c r="F1" s="320"/>
      <c r="G1" s="320"/>
      <c r="H1" s="320"/>
      <c r="I1" s="319" t="s">
        <v>311</v>
      </c>
      <c r="J1" s="319"/>
      <c r="K1" s="319"/>
      <c r="L1" s="319"/>
      <c r="M1" s="319"/>
      <c r="N1" s="319"/>
      <c r="O1" s="319"/>
      <c r="P1" s="319"/>
      <c r="Q1" s="319"/>
      <c r="R1" s="319"/>
      <c r="S1" s="319"/>
      <c r="T1" s="46"/>
      <c r="U1" s="321" t="s">
        <v>312</v>
      </c>
      <c r="V1" s="321"/>
      <c r="W1" s="321"/>
      <c r="X1" s="321"/>
      <c r="Y1" s="321"/>
      <c r="Z1" s="321"/>
      <c r="AA1" s="321"/>
      <c r="AB1" s="321"/>
      <c r="AC1" s="321"/>
      <c r="AD1" s="322" t="s">
        <v>313</v>
      </c>
      <c r="AE1" s="322"/>
      <c r="AF1" s="322"/>
      <c r="AG1" s="322"/>
      <c r="AH1" s="322"/>
      <c r="AI1" s="322"/>
      <c r="AJ1" s="322"/>
      <c r="AK1" s="322"/>
      <c r="AL1" s="51"/>
      <c r="AM1" s="313" t="s">
        <v>314</v>
      </c>
      <c r="AN1" s="313"/>
      <c r="AO1" s="313"/>
      <c r="AP1" s="313"/>
      <c r="AQ1" s="313"/>
      <c r="AR1" s="313"/>
      <c r="AS1" s="313"/>
      <c r="AT1" s="313"/>
      <c r="AU1" s="52"/>
      <c r="AV1" s="316" t="s">
        <v>315</v>
      </c>
      <c r="AW1" s="316"/>
      <c r="AX1" s="316"/>
      <c r="AY1" s="316"/>
      <c r="AZ1" s="316"/>
      <c r="BA1" s="316"/>
      <c r="BB1" s="316"/>
      <c r="BC1" s="316"/>
      <c r="BD1" s="53"/>
      <c r="BE1" s="317" t="s">
        <v>61</v>
      </c>
      <c r="BF1" s="317"/>
      <c r="BG1" s="317"/>
      <c r="BH1" s="317"/>
      <c r="BI1" s="317"/>
    </row>
    <row r="2" spans="1:61" ht="39.950000000000003" customHeight="1" x14ac:dyDescent="0.25">
      <c r="A2" s="318" t="s">
        <v>316</v>
      </c>
      <c r="B2" s="318" t="s">
        <v>9</v>
      </c>
      <c r="C2" s="318" t="s">
        <v>11</v>
      </c>
      <c r="D2" s="318" t="s">
        <v>317</v>
      </c>
      <c r="E2" s="318" t="s">
        <v>318</v>
      </c>
      <c r="F2" s="318" t="s">
        <v>13</v>
      </c>
      <c r="G2" s="318" t="s">
        <v>15</v>
      </c>
      <c r="H2" s="318" t="s">
        <v>17</v>
      </c>
      <c r="I2" s="314" t="s">
        <v>62</v>
      </c>
      <c r="J2" s="319" t="s">
        <v>319</v>
      </c>
      <c r="K2" s="319"/>
      <c r="L2" s="319"/>
      <c r="M2" s="314" t="s">
        <v>63</v>
      </c>
      <c r="N2" s="314" t="s">
        <v>320</v>
      </c>
      <c r="O2" s="314" t="s">
        <v>321</v>
      </c>
      <c r="P2" s="314" t="s">
        <v>32</v>
      </c>
      <c r="Q2" s="314" t="s">
        <v>322</v>
      </c>
      <c r="R2" s="314" t="s">
        <v>323</v>
      </c>
      <c r="S2" s="314" t="s">
        <v>324</v>
      </c>
      <c r="T2" s="44"/>
      <c r="U2" s="315" t="s">
        <v>325</v>
      </c>
      <c r="V2" s="315" t="s">
        <v>326</v>
      </c>
      <c r="W2" s="315" t="s">
        <v>327</v>
      </c>
      <c r="X2" s="315" t="s">
        <v>328</v>
      </c>
      <c r="Y2" s="315" t="s">
        <v>329</v>
      </c>
      <c r="Z2" s="315" t="s">
        <v>330</v>
      </c>
      <c r="AA2" s="315" t="s">
        <v>331</v>
      </c>
      <c r="AB2" s="315" t="s">
        <v>332</v>
      </c>
      <c r="AC2" s="45"/>
      <c r="AD2" s="312" t="s">
        <v>333</v>
      </c>
      <c r="AE2" s="312" t="s">
        <v>422</v>
      </c>
      <c r="AF2" s="312" t="s">
        <v>335</v>
      </c>
      <c r="AG2" s="312" t="s">
        <v>336</v>
      </c>
      <c r="AH2" s="312" t="s">
        <v>337</v>
      </c>
      <c r="AI2" s="312" t="s">
        <v>338</v>
      </c>
      <c r="AJ2" s="312" t="s">
        <v>339</v>
      </c>
      <c r="AK2" s="312" t="s">
        <v>340</v>
      </c>
      <c r="AL2" s="43"/>
      <c r="AM2" s="310" t="s">
        <v>67</v>
      </c>
      <c r="AN2" s="310" t="s">
        <v>341</v>
      </c>
      <c r="AO2" s="310" t="s">
        <v>69</v>
      </c>
      <c r="AP2" s="310" t="s">
        <v>70</v>
      </c>
      <c r="AQ2" s="310" t="s">
        <v>342</v>
      </c>
      <c r="AR2" s="310" t="s">
        <v>72</v>
      </c>
      <c r="AS2" s="310" t="s">
        <v>343</v>
      </c>
      <c r="AT2" s="310" t="s">
        <v>344</v>
      </c>
      <c r="AU2" s="48"/>
      <c r="AV2" s="311" t="s">
        <v>67</v>
      </c>
      <c r="AW2" s="47"/>
      <c r="AX2" s="311" t="s">
        <v>341</v>
      </c>
      <c r="AY2" s="311" t="s">
        <v>69</v>
      </c>
      <c r="AZ2" s="311" t="s">
        <v>70</v>
      </c>
      <c r="BA2" s="311" t="s">
        <v>71</v>
      </c>
      <c r="BB2" s="311" t="s">
        <v>72</v>
      </c>
      <c r="BC2" s="311" t="s">
        <v>343</v>
      </c>
      <c r="BD2" s="311" t="s">
        <v>345</v>
      </c>
      <c r="BE2" s="308" t="s">
        <v>52</v>
      </c>
      <c r="BF2" s="308" t="s">
        <v>346</v>
      </c>
      <c r="BG2" s="308" t="s">
        <v>347</v>
      </c>
      <c r="BH2" s="308" t="s">
        <v>348</v>
      </c>
      <c r="BI2" s="309" t="s">
        <v>349</v>
      </c>
    </row>
    <row r="3" spans="1:61" ht="39.950000000000003" customHeight="1" x14ac:dyDescent="0.25">
      <c r="A3" s="318"/>
      <c r="B3" s="318"/>
      <c r="C3" s="318"/>
      <c r="D3" s="318"/>
      <c r="E3" s="318"/>
      <c r="F3" s="318"/>
      <c r="G3" s="318"/>
      <c r="H3" s="318"/>
      <c r="I3" s="314"/>
      <c r="J3" s="34" t="s">
        <v>350</v>
      </c>
      <c r="K3" s="44" t="s">
        <v>24</v>
      </c>
      <c r="L3" s="44" t="s">
        <v>26</v>
      </c>
      <c r="M3" s="314"/>
      <c r="N3" s="314"/>
      <c r="O3" s="314"/>
      <c r="P3" s="314"/>
      <c r="Q3" s="314"/>
      <c r="R3" s="314"/>
      <c r="S3" s="314"/>
      <c r="T3" s="44" t="s">
        <v>351</v>
      </c>
      <c r="U3" s="315"/>
      <c r="V3" s="315"/>
      <c r="W3" s="315"/>
      <c r="X3" s="315"/>
      <c r="Y3" s="315"/>
      <c r="Z3" s="315"/>
      <c r="AA3" s="315"/>
      <c r="AB3" s="315"/>
      <c r="AC3" s="45" t="s">
        <v>52</v>
      </c>
      <c r="AD3" s="312"/>
      <c r="AE3" s="312"/>
      <c r="AF3" s="312"/>
      <c r="AG3" s="312"/>
      <c r="AH3" s="312"/>
      <c r="AI3" s="312"/>
      <c r="AJ3" s="312"/>
      <c r="AK3" s="312"/>
      <c r="AL3" s="43" t="s">
        <v>52</v>
      </c>
      <c r="AM3" s="310"/>
      <c r="AN3" s="310"/>
      <c r="AO3" s="310"/>
      <c r="AP3" s="310"/>
      <c r="AQ3" s="310"/>
      <c r="AR3" s="310"/>
      <c r="AS3" s="310"/>
      <c r="AT3" s="310"/>
      <c r="AU3" s="48" t="s">
        <v>52</v>
      </c>
      <c r="AV3" s="311"/>
      <c r="AW3" s="47" t="s">
        <v>352</v>
      </c>
      <c r="AX3" s="311"/>
      <c r="AY3" s="311"/>
      <c r="AZ3" s="311"/>
      <c r="BA3" s="311"/>
      <c r="BB3" s="311"/>
      <c r="BC3" s="311"/>
      <c r="BD3" s="311"/>
      <c r="BE3" s="308"/>
      <c r="BF3" s="308"/>
      <c r="BG3" s="308"/>
      <c r="BH3" s="308"/>
      <c r="BI3" s="309"/>
    </row>
    <row r="4" spans="1:61" ht="39.950000000000003" customHeight="1" x14ac:dyDescent="0.25">
      <c r="A4" s="1" t="s">
        <v>353</v>
      </c>
      <c r="B4" s="1" t="s">
        <v>354</v>
      </c>
      <c r="C4" s="1" t="s">
        <v>355</v>
      </c>
      <c r="D4" s="1" t="s">
        <v>353</v>
      </c>
      <c r="E4" s="1" t="s">
        <v>356</v>
      </c>
      <c r="F4" s="1" t="s">
        <v>354</v>
      </c>
      <c r="G4" s="1"/>
      <c r="H4" s="1" t="s">
        <v>357</v>
      </c>
      <c r="I4" s="2" t="s">
        <v>358</v>
      </c>
      <c r="J4" s="35" t="s">
        <v>359</v>
      </c>
      <c r="K4" s="2"/>
      <c r="L4" s="2" t="s">
        <v>360</v>
      </c>
      <c r="M4" s="2" t="s">
        <v>354</v>
      </c>
      <c r="N4" s="2" t="s">
        <v>354</v>
      </c>
      <c r="O4" s="2" t="s">
        <v>361</v>
      </c>
      <c r="P4" s="2" t="s">
        <v>354</v>
      </c>
      <c r="Q4" s="2" t="s">
        <v>362</v>
      </c>
      <c r="R4" s="2" t="s">
        <v>353</v>
      </c>
      <c r="S4" s="2" t="s">
        <v>353</v>
      </c>
      <c r="T4" s="2" t="s">
        <v>353</v>
      </c>
      <c r="U4" s="26" t="s">
        <v>353</v>
      </c>
      <c r="V4" s="26" t="s">
        <v>363</v>
      </c>
      <c r="W4" s="26" t="s">
        <v>364</v>
      </c>
      <c r="X4" s="26" t="s">
        <v>365</v>
      </c>
      <c r="Y4" s="26" t="s">
        <v>365</v>
      </c>
      <c r="Z4" s="26" t="s">
        <v>361</v>
      </c>
      <c r="AA4" s="26" t="s">
        <v>366</v>
      </c>
      <c r="AB4" s="26" t="s">
        <v>354</v>
      </c>
      <c r="AC4" s="26" t="s">
        <v>367</v>
      </c>
      <c r="AD4" s="27" t="s">
        <v>353</v>
      </c>
      <c r="AE4" s="27"/>
      <c r="AF4" s="27" t="s">
        <v>423</v>
      </c>
      <c r="AG4" s="27" t="s">
        <v>365</v>
      </c>
      <c r="AH4" s="27" t="s">
        <v>365</v>
      </c>
      <c r="AI4" s="27" t="s">
        <v>361</v>
      </c>
      <c r="AJ4" s="27" t="s">
        <v>366</v>
      </c>
      <c r="AK4" s="27" t="s">
        <v>354</v>
      </c>
      <c r="AL4" s="27"/>
      <c r="AM4" s="28" t="s">
        <v>353</v>
      </c>
      <c r="AN4" s="28" t="s">
        <v>363</v>
      </c>
      <c r="AO4" s="28" t="s">
        <v>364</v>
      </c>
      <c r="AP4" s="28" t="s">
        <v>365</v>
      </c>
      <c r="AQ4" s="28" t="s">
        <v>365</v>
      </c>
      <c r="AR4" s="28" t="s">
        <v>361</v>
      </c>
      <c r="AS4" s="28" t="s">
        <v>366</v>
      </c>
      <c r="AT4" s="28" t="s">
        <v>354</v>
      </c>
      <c r="AU4" s="28"/>
      <c r="AV4" s="29" t="s">
        <v>353</v>
      </c>
      <c r="AW4" s="29"/>
      <c r="AX4" s="29" t="s">
        <v>363</v>
      </c>
      <c r="AY4" s="29" t="s">
        <v>364</v>
      </c>
      <c r="AZ4" s="29" t="s">
        <v>365</v>
      </c>
      <c r="BA4" s="29" t="s">
        <v>365</v>
      </c>
      <c r="BB4" s="29" t="s">
        <v>361</v>
      </c>
      <c r="BC4" s="29" t="s">
        <v>366</v>
      </c>
      <c r="BD4" s="29"/>
      <c r="BE4" s="50" t="s">
        <v>367</v>
      </c>
      <c r="BF4" s="50"/>
      <c r="BG4" s="50" t="s">
        <v>367</v>
      </c>
      <c r="BH4" s="50" t="s">
        <v>354</v>
      </c>
      <c r="BI4" s="309"/>
    </row>
    <row r="5" spans="1:61" ht="159.75" customHeight="1" x14ac:dyDescent="0.25">
      <c r="A5" s="58"/>
      <c r="B5" s="49" t="s">
        <v>368</v>
      </c>
      <c r="C5" s="327" t="s">
        <v>424</v>
      </c>
      <c r="D5" s="328">
        <v>44670</v>
      </c>
      <c r="E5" s="329" t="s">
        <v>425</v>
      </c>
      <c r="F5" s="102" t="s">
        <v>426</v>
      </c>
      <c r="G5" s="331">
        <v>142</v>
      </c>
      <c r="H5" s="336" t="s">
        <v>427</v>
      </c>
      <c r="I5" s="330" t="s">
        <v>428</v>
      </c>
      <c r="J5" s="130" t="s">
        <v>429</v>
      </c>
      <c r="K5" s="130" t="s">
        <v>430</v>
      </c>
      <c r="L5" s="112">
        <v>1</v>
      </c>
      <c r="M5" s="112" t="s">
        <v>83</v>
      </c>
      <c r="N5" s="112" t="s">
        <v>431</v>
      </c>
      <c r="O5" s="130" t="s">
        <v>432</v>
      </c>
      <c r="P5" s="31">
        <v>1</v>
      </c>
      <c r="Q5" s="5"/>
      <c r="R5" s="131">
        <v>44685</v>
      </c>
      <c r="S5" s="139">
        <v>44685</v>
      </c>
      <c r="T5" s="107"/>
      <c r="U5" s="108"/>
      <c r="V5" s="109"/>
      <c r="W5" s="40"/>
      <c r="X5" s="100"/>
      <c r="Y5" s="110"/>
      <c r="Z5" s="40"/>
      <c r="AA5" s="111"/>
      <c r="AB5" s="42"/>
      <c r="AC5" s="112"/>
      <c r="AD5" s="113">
        <v>44742</v>
      </c>
      <c r="AE5" s="114" t="s">
        <v>433</v>
      </c>
      <c r="AF5" s="40">
        <v>1</v>
      </c>
      <c r="AG5" s="100">
        <f>IF(AF5="","",IF(OR($L5=0,$L5="",AD5=""),"",AF5/$L5))</f>
        <v>1</v>
      </c>
      <c r="AH5" s="117">
        <f>(IF(OR($P5="",AG5=""),"",IF(OR($P5=0,AG5=0),0,IF((AG5*100%)/$P5&gt;100%,100%,(AG5*100%)/$P5))))</f>
        <v>1</v>
      </c>
      <c r="AI5" s="101" t="str">
        <f t="shared" ref="AI5" si="0">IF(AF5="","",IF(AH5&lt;100%, IF(AH5&lt;50%, "ALERTA","EN TERMINO"), IF(AH5=100%, "OK", "EN TERMINO")))</f>
        <v>OK</v>
      </c>
      <c r="AJ5" s="32" t="s">
        <v>434</v>
      </c>
      <c r="AK5" s="54" t="s">
        <v>435</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368</v>
      </c>
      <c r="C6" s="327"/>
      <c r="D6" s="328"/>
      <c r="E6" s="329"/>
      <c r="F6" s="102" t="s">
        <v>426</v>
      </c>
      <c r="G6" s="332"/>
      <c r="H6" s="336"/>
      <c r="I6" s="330"/>
      <c r="J6" s="130" t="s">
        <v>436</v>
      </c>
      <c r="K6" s="130" t="s">
        <v>437</v>
      </c>
      <c r="L6" s="112">
        <v>1</v>
      </c>
      <c r="M6" s="112" t="s">
        <v>83</v>
      </c>
      <c r="N6" s="112" t="s">
        <v>431</v>
      </c>
      <c r="O6" s="130" t="s">
        <v>432</v>
      </c>
      <c r="P6" s="31">
        <v>1</v>
      </c>
      <c r="Q6" s="5"/>
      <c r="R6" s="131">
        <v>44687</v>
      </c>
      <c r="S6" s="140">
        <v>44742</v>
      </c>
      <c r="T6" s="107"/>
      <c r="U6" s="41"/>
      <c r="V6" s="116"/>
      <c r="W6" s="37"/>
      <c r="X6" s="100"/>
      <c r="Y6" s="110"/>
      <c r="Z6" s="40"/>
      <c r="AA6" s="102"/>
      <c r="AB6" s="42"/>
      <c r="AC6" s="112"/>
      <c r="AD6" s="113">
        <v>44742</v>
      </c>
      <c r="AE6" s="111" t="s">
        <v>438</v>
      </c>
      <c r="AF6" s="40">
        <v>1</v>
      </c>
      <c r="AG6" s="100">
        <f>IF(AF6="","",IF(OR($L6=0,$L6="",AD6=""),"",AF6/$L6))</f>
        <v>1</v>
      </c>
      <c r="AH6" s="117">
        <f>(IF(OR($P6="",AG6=""),"",IF(OR($P6=0,AG6=0),0,IF((AG6*100%)/$P6&gt;100%,100%,(AG6*100%)/$P6))))</f>
        <v>1</v>
      </c>
      <c r="AI6" s="101" t="str">
        <f t="shared" ref="AI6" si="3">IF(AF6="","",IF(AH6&lt;100%, IF(AH6&lt;50%, "ALERTA","EN TERMINO"), IF(AH6=100%, "OK", "EN TERMINO")))</f>
        <v>OK</v>
      </c>
      <c r="AJ6" s="33" t="s">
        <v>439</v>
      </c>
      <c r="AK6" s="54" t="s">
        <v>435</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25"/>
      <c r="D9" s="59"/>
      <c r="F9" s="55"/>
      <c r="G9" s="55"/>
      <c r="H9" s="69"/>
      <c r="I9" s="69"/>
      <c r="J9" s="70"/>
      <c r="K9" s="71"/>
      <c r="M9" s="12"/>
      <c r="N9" s="12"/>
      <c r="O9" s="12"/>
      <c r="P9" s="65"/>
      <c r="R9" s="72"/>
      <c r="S9" s="73"/>
      <c r="T9" s="67"/>
    </row>
    <row r="10" spans="1:61" ht="39.950000000000003" customHeight="1" x14ac:dyDescent="0.25">
      <c r="A10" s="59"/>
      <c r="B10" s="12"/>
      <c r="C10" s="325"/>
      <c r="D10" s="59"/>
      <c r="E10" s="324"/>
      <c r="F10" s="55"/>
      <c r="G10" s="55"/>
      <c r="H10" s="323"/>
      <c r="I10" s="323"/>
      <c r="J10" s="70"/>
      <c r="K10" s="71"/>
      <c r="M10" s="12"/>
      <c r="N10" s="12"/>
      <c r="O10" s="12"/>
      <c r="P10" s="65"/>
      <c r="R10" s="72"/>
      <c r="S10" s="73"/>
      <c r="T10" s="67"/>
    </row>
    <row r="11" spans="1:61" ht="39.950000000000003" customHeight="1" x14ac:dyDescent="0.25">
      <c r="A11" s="59"/>
      <c r="B11" s="12"/>
      <c r="C11" s="325"/>
      <c r="D11" s="59"/>
      <c r="E11" s="324"/>
      <c r="F11" s="55"/>
      <c r="G11" s="55"/>
      <c r="H11" s="323"/>
      <c r="I11" s="323"/>
      <c r="J11" s="70"/>
      <c r="K11" s="71"/>
      <c r="M11" s="12"/>
      <c r="N11" s="12"/>
      <c r="O11" s="12"/>
      <c r="P11" s="65"/>
      <c r="R11" s="72"/>
      <c r="S11" s="73"/>
      <c r="T11" s="67"/>
    </row>
    <row r="12" spans="1:61" ht="39.950000000000003" customHeight="1" x14ac:dyDescent="0.25">
      <c r="A12" s="59"/>
      <c r="B12" s="12"/>
      <c r="C12" s="325"/>
      <c r="D12" s="59"/>
      <c r="E12" s="324"/>
      <c r="F12" s="55"/>
      <c r="G12" s="55"/>
      <c r="H12" s="323"/>
      <c r="I12" s="323"/>
      <c r="J12" s="70"/>
      <c r="K12" s="71"/>
      <c r="M12" s="12"/>
      <c r="N12" s="12"/>
      <c r="O12" s="12"/>
      <c r="P12" s="65"/>
      <c r="R12" s="72"/>
      <c r="S12" s="73"/>
      <c r="T12" s="67"/>
    </row>
    <row r="13" spans="1:61" ht="39.950000000000003" customHeight="1" x14ac:dyDescent="0.25">
      <c r="A13" s="59"/>
      <c r="B13" s="12"/>
      <c r="C13" s="325"/>
      <c r="D13" s="59"/>
      <c r="E13" s="324"/>
      <c r="F13" s="55"/>
      <c r="G13" s="55"/>
      <c r="H13" s="323"/>
      <c r="I13" s="323"/>
      <c r="J13" s="70"/>
      <c r="K13" s="71"/>
      <c r="M13" s="12"/>
      <c r="N13" s="12"/>
      <c r="O13" s="12"/>
      <c r="P13" s="65"/>
      <c r="R13" s="72"/>
      <c r="S13" s="73"/>
      <c r="T13" s="67"/>
    </row>
    <row r="14" spans="1:61" ht="39.950000000000003" customHeight="1" x14ac:dyDescent="0.25">
      <c r="A14" s="59"/>
      <c r="B14" s="12"/>
      <c r="C14" s="325"/>
      <c r="D14" s="59"/>
      <c r="E14" s="324"/>
      <c r="F14" s="55"/>
      <c r="G14" s="55"/>
      <c r="H14" s="323"/>
      <c r="I14" s="323"/>
      <c r="J14" s="70"/>
      <c r="K14" s="71"/>
      <c r="M14" s="12"/>
      <c r="N14" s="12"/>
      <c r="O14" s="12"/>
      <c r="P14" s="65"/>
      <c r="R14" s="72"/>
      <c r="S14" s="73"/>
      <c r="T14" s="67"/>
    </row>
    <row r="15" spans="1:61" ht="39.950000000000003" customHeight="1" x14ac:dyDescent="0.25">
      <c r="A15" s="59"/>
      <c r="B15" s="12"/>
      <c r="C15" s="325"/>
      <c r="D15" s="59"/>
      <c r="E15" s="324"/>
      <c r="F15" s="55"/>
      <c r="G15" s="55"/>
      <c r="H15" s="323"/>
      <c r="I15" s="323"/>
      <c r="J15" s="70"/>
      <c r="K15" s="71"/>
      <c r="M15" s="12"/>
      <c r="N15" s="12"/>
      <c r="O15" s="12"/>
      <c r="P15" s="65"/>
      <c r="R15" s="72"/>
      <c r="S15" s="73"/>
      <c r="T15" s="67"/>
    </row>
    <row r="16" spans="1:61" ht="39.950000000000003" customHeight="1" x14ac:dyDescent="0.25">
      <c r="A16" s="59"/>
      <c r="B16" s="12"/>
      <c r="C16" s="325"/>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25"/>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25"/>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25"/>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25"/>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25"/>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25"/>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25"/>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25"/>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25"/>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25"/>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25"/>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25"/>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25"/>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25"/>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25"/>
      <c r="D31" s="59"/>
      <c r="F31" s="80"/>
      <c r="G31" s="80"/>
      <c r="H31" s="69"/>
      <c r="I31" s="69"/>
      <c r="J31" s="69"/>
      <c r="K31" s="81"/>
      <c r="L31" s="81"/>
      <c r="M31" s="12"/>
      <c r="N31" s="12"/>
      <c r="O31" s="69"/>
      <c r="P31" s="65"/>
      <c r="Q31" s="69"/>
      <c r="R31" s="76"/>
      <c r="S31" s="76"/>
      <c r="T31" s="326"/>
      <c r="U31" s="82"/>
      <c r="W31" s="83"/>
      <c r="X31" s="15"/>
      <c r="Y31" s="20"/>
      <c r="Z31" s="14"/>
      <c r="AA31" s="38"/>
      <c r="AB31" s="11"/>
      <c r="AC31" s="22"/>
      <c r="BG31" s="14"/>
    </row>
    <row r="32" spans="1:59" ht="39.950000000000003" customHeight="1" x14ac:dyDescent="0.25">
      <c r="A32" s="59"/>
      <c r="B32" s="12"/>
      <c r="C32" s="325"/>
      <c r="D32" s="59"/>
      <c r="F32" s="80"/>
      <c r="G32" s="80"/>
      <c r="H32" s="69"/>
      <c r="I32" s="81"/>
      <c r="J32" s="69"/>
      <c r="K32" s="81"/>
      <c r="L32" s="81"/>
      <c r="M32" s="12"/>
      <c r="N32" s="12"/>
      <c r="O32" s="81"/>
      <c r="P32" s="65"/>
      <c r="Q32" s="81"/>
      <c r="R32" s="73"/>
      <c r="S32" s="73"/>
      <c r="T32" s="326"/>
      <c r="U32" s="82"/>
      <c r="W32" s="83"/>
      <c r="X32" s="15"/>
      <c r="Y32" s="20"/>
      <c r="Z32" s="14"/>
      <c r="AA32" s="38"/>
      <c r="AB32" s="11"/>
      <c r="AC32" s="22"/>
      <c r="BG32" s="14"/>
    </row>
    <row r="33" spans="1:61" ht="39.950000000000003" customHeight="1" x14ac:dyDescent="0.25">
      <c r="A33" s="59"/>
      <c r="B33" s="12"/>
      <c r="C33" s="325"/>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25"/>
      <c r="D34" s="59"/>
      <c r="F34" s="80"/>
      <c r="G34" s="80"/>
      <c r="H34" s="69"/>
      <c r="I34" s="323"/>
      <c r="J34" s="323"/>
      <c r="K34" s="323"/>
      <c r="L34" s="323"/>
      <c r="M34" s="12"/>
      <c r="N34" s="12"/>
      <c r="O34" s="81"/>
      <c r="P34" s="65"/>
      <c r="Q34" s="323"/>
      <c r="R34" s="326"/>
      <c r="S34" s="326"/>
      <c r="T34" s="73"/>
      <c r="U34" s="82"/>
      <c r="W34" s="83"/>
      <c r="X34" s="15"/>
      <c r="Y34" s="20"/>
      <c r="Z34" s="14"/>
      <c r="AA34" s="39"/>
      <c r="AB34" s="11"/>
      <c r="AC34" s="22"/>
      <c r="BG34" s="14"/>
    </row>
    <row r="35" spans="1:61" ht="39.950000000000003" customHeight="1" x14ac:dyDescent="0.25">
      <c r="A35" s="59"/>
      <c r="B35" s="12"/>
      <c r="C35" s="325"/>
      <c r="D35" s="59"/>
      <c r="F35" s="80"/>
      <c r="G35" s="80"/>
      <c r="H35" s="69"/>
      <c r="I35" s="323"/>
      <c r="J35" s="323"/>
      <c r="K35" s="323"/>
      <c r="L35" s="323"/>
      <c r="M35" s="12"/>
      <c r="N35" s="12"/>
      <c r="O35" s="81"/>
      <c r="P35" s="65"/>
      <c r="Q35" s="323"/>
      <c r="R35" s="326"/>
      <c r="S35" s="326"/>
      <c r="T35" s="73"/>
      <c r="U35" s="82"/>
      <c r="W35" s="83"/>
      <c r="X35" s="15"/>
      <c r="Y35" s="20"/>
      <c r="Z35" s="14"/>
      <c r="AA35" s="39"/>
      <c r="AB35" s="11"/>
      <c r="AC35" s="22"/>
      <c r="BG35" s="14"/>
    </row>
    <row r="36" spans="1:61" ht="39.950000000000003" customHeight="1" x14ac:dyDescent="0.25">
      <c r="A36" s="59"/>
      <c r="B36" s="12"/>
      <c r="C36" s="325"/>
      <c r="D36" s="59"/>
      <c r="F36" s="80"/>
      <c r="G36" s="80"/>
      <c r="H36" s="69"/>
      <c r="I36" s="323"/>
      <c r="J36" s="323"/>
      <c r="K36" s="323"/>
      <c r="L36" s="323"/>
      <c r="M36" s="12"/>
      <c r="N36" s="12"/>
      <c r="O36" s="81"/>
      <c r="P36" s="65"/>
      <c r="Q36" s="323"/>
      <c r="R36" s="326"/>
      <c r="S36" s="326"/>
      <c r="T36" s="326"/>
      <c r="U36" s="82"/>
      <c r="W36" s="83"/>
      <c r="X36" s="15"/>
      <c r="Y36" s="20"/>
      <c r="Z36" s="14"/>
      <c r="AA36" s="39"/>
      <c r="AB36" s="11"/>
      <c r="AC36" s="22"/>
      <c r="BG36" s="14"/>
    </row>
    <row r="37" spans="1:61" ht="39.950000000000003" customHeight="1" x14ac:dyDescent="0.25">
      <c r="A37" s="59"/>
      <c r="B37" s="12"/>
      <c r="C37" s="325"/>
      <c r="D37" s="59"/>
      <c r="F37" s="80"/>
      <c r="G37" s="80"/>
      <c r="H37" s="69"/>
      <c r="I37" s="323"/>
      <c r="J37" s="323"/>
      <c r="K37" s="323"/>
      <c r="L37" s="323"/>
      <c r="M37" s="12"/>
      <c r="N37" s="12"/>
      <c r="O37" s="81"/>
      <c r="P37" s="65"/>
      <c r="Q37" s="323"/>
      <c r="R37" s="326"/>
      <c r="S37" s="326"/>
      <c r="T37" s="326"/>
      <c r="U37" s="82"/>
      <c r="W37" s="83"/>
      <c r="X37" s="15"/>
      <c r="Y37" s="20"/>
      <c r="Z37" s="14"/>
      <c r="AA37" s="39"/>
      <c r="AB37" s="11"/>
      <c r="AC37" s="22"/>
      <c r="BG37" s="14"/>
    </row>
    <row r="38" spans="1:61" ht="39.950000000000003" customHeight="1" x14ac:dyDescent="0.25">
      <c r="A38" s="59"/>
      <c r="B38" s="12"/>
      <c r="C38" s="325"/>
      <c r="D38" s="59"/>
      <c r="F38" s="80"/>
      <c r="G38" s="80"/>
      <c r="H38" s="69"/>
      <c r="I38" s="323"/>
      <c r="J38" s="323"/>
      <c r="K38" s="323"/>
      <c r="L38" s="81"/>
      <c r="M38" s="12"/>
      <c r="N38" s="12"/>
      <c r="O38" s="81"/>
      <c r="P38" s="65"/>
      <c r="Q38" s="323"/>
      <c r="R38" s="326"/>
      <c r="S38" s="326"/>
      <c r="T38" s="326"/>
      <c r="U38" s="82"/>
      <c r="W38" s="83"/>
      <c r="X38" s="15"/>
      <c r="Y38" s="20"/>
      <c r="Z38" s="14"/>
      <c r="AA38" s="39"/>
      <c r="AB38" s="11"/>
      <c r="AC38" s="22"/>
      <c r="BG38" s="14"/>
    </row>
    <row r="39" spans="1:61" ht="39.950000000000003" customHeight="1" x14ac:dyDescent="0.25">
      <c r="A39" s="59"/>
      <c r="B39" s="12"/>
      <c r="C39" s="325"/>
      <c r="D39" s="59"/>
      <c r="F39" s="80"/>
      <c r="G39" s="80"/>
      <c r="H39" s="69"/>
      <c r="I39" s="323"/>
      <c r="J39" s="323"/>
      <c r="K39" s="323"/>
      <c r="L39" s="81"/>
      <c r="M39" s="12"/>
      <c r="N39" s="12"/>
      <c r="O39" s="81"/>
      <c r="P39" s="65"/>
      <c r="Q39" s="323"/>
      <c r="R39" s="326"/>
      <c r="S39" s="326"/>
      <c r="T39" s="326"/>
      <c r="U39" s="82"/>
      <c r="W39" s="83"/>
      <c r="X39" s="15"/>
      <c r="Y39" s="20"/>
      <c r="Z39" s="14"/>
      <c r="AA39" s="39"/>
      <c r="AB39" s="11"/>
      <c r="AC39" s="22"/>
      <c r="BG39" s="14"/>
    </row>
    <row r="40" spans="1:61" ht="39.950000000000003" customHeight="1" x14ac:dyDescent="0.25">
      <c r="A40" s="59"/>
      <c r="B40" s="12"/>
      <c r="C40" s="325"/>
      <c r="D40" s="59"/>
      <c r="F40" s="80"/>
      <c r="G40" s="80"/>
      <c r="H40" s="69"/>
      <c r="I40" s="323"/>
      <c r="J40" s="323"/>
      <c r="K40" s="323"/>
      <c r="L40" s="81"/>
      <c r="M40" s="12"/>
      <c r="N40" s="12"/>
      <c r="O40" s="81"/>
      <c r="P40" s="65"/>
      <c r="Q40" s="323"/>
      <c r="R40" s="326"/>
      <c r="S40" s="326"/>
      <c r="T40" s="326"/>
      <c r="U40" s="82"/>
      <c r="W40" s="83"/>
      <c r="X40" s="15"/>
      <c r="Y40" s="20"/>
      <c r="Z40" s="14"/>
      <c r="AA40" s="39"/>
      <c r="AB40" s="11"/>
      <c r="AC40" s="22"/>
      <c r="BG40" s="14"/>
    </row>
    <row r="41" spans="1:61" ht="39.950000000000003" customHeight="1" x14ac:dyDescent="0.25">
      <c r="A41" s="59"/>
      <c r="B41" s="12"/>
      <c r="C41" s="325"/>
      <c r="D41" s="59"/>
      <c r="F41" s="80"/>
      <c r="G41" s="80"/>
      <c r="H41" s="69"/>
      <c r="I41" s="323"/>
      <c r="J41" s="323"/>
      <c r="K41" s="323"/>
      <c r="L41" s="81"/>
      <c r="M41" s="12"/>
      <c r="N41" s="12"/>
      <c r="O41" s="81"/>
      <c r="P41" s="65"/>
      <c r="Q41" s="323"/>
      <c r="R41" s="326"/>
      <c r="S41" s="326"/>
      <c r="T41" s="326"/>
      <c r="U41" s="82"/>
      <c r="W41" s="83"/>
      <c r="X41" s="15"/>
      <c r="Y41" s="20"/>
      <c r="Z41" s="14"/>
      <c r="AA41" s="39"/>
      <c r="AB41" s="11"/>
      <c r="AC41" s="22"/>
      <c r="BG41" s="14"/>
    </row>
    <row r="42" spans="1:61" ht="39.950000000000003" customHeight="1" x14ac:dyDescent="0.25">
      <c r="A42" s="59"/>
      <c r="B42" s="12"/>
      <c r="C42" s="325"/>
      <c r="D42" s="59"/>
      <c r="F42" s="80"/>
      <c r="G42" s="80"/>
      <c r="H42" s="69"/>
      <c r="I42" s="323"/>
      <c r="J42" s="323"/>
      <c r="K42" s="323"/>
      <c r="L42" s="81"/>
      <c r="M42" s="12"/>
      <c r="N42" s="12"/>
      <c r="O42" s="81"/>
      <c r="P42" s="65"/>
      <c r="Q42" s="323"/>
      <c r="R42" s="326"/>
      <c r="S42" s="326"/>
      <c r="T42" s="326"/>
      <c r="U42" s="82"/>
      <c r="W42" s="83"/>
      <c r="X42" s="15"/>
      <c r="Y42" s="20"/>
      <c r="Z42" s="14"/>
      <c r="AA42" s="39"/>
      <c r="AB42" s="11"/>
      <c r="AC42" s="22"/>
      <c r="BG42" s="14"/>
    </row>
    <row r="43" spans="1:61" ht="39.950000000000003" customHeight="1" x14ac:dyDescent="0.25">
      <c r="A43" s="59"/>
      <c r="B43" s="12"/>
      <c r="C43" s="325"/>
      <c r="D43" s="59"/>
      <c r="F43" s="80"/>
      <c r="G43" s="80"/>
      <c r="H43" s="69"/>
      <c r="I43" s="323"/>
      <c r="J43" s="323"/>
      <c r="K43" s="323"/>
      <c r="L43" s="81"/>
      <c r="M43" s="12"/>
      <c r="N43" s="12"/>
      <c r="O43" s="81"/>
      <c r="P43" s="65"/>
      <c r="Q43" s="323"/>
      <c r="R43" s="326"/>
      <c r="S43" s="326"/>
      <c r="T43" s="326"/>
      <c r="U43" s="82"/>
      <c r="W43" s="83"/>
      <c r="X43" s="15"/>
      <c r="Y43" s="20"/>
      <c r="Z43" s="14"/>
      <c r="AA43" s="39"/>
      <c r="AB43" s="11"/>
      <c r="AC43" s="22"/>
      <c r="BG43" s="14"/>
    </row>
    <row r="44" spans="1:61" ht="39.950000000000003" customHeight="1" x14ac:dyDescent="0.25">
      <c r="A44" s="59"/>
      <c r="B44" s="12"/>
      <c r="C44" s="325"/>
      <c r="D44" s="59"/>
      <c r="F44" s="80"/>
      <c r="G44" s="80"/>
      <c r="H44" s="69"/>
      <c r="I44" s="323"/>
      <c r="J44" s="323"/>
      <c r="K44" s="323"/>
      <c r="L44" s="81"/>
      <c r="M44" s="12"/>
      <c r="N44" s="12"/>
      <c r="O44" s="81"/>
      <c r="P44" s="65"/>
      <c r="Q44" s="323"/>
      <c r="R44" s="326"/>
      <c r="S44" s="326"/>
      <c r="T44" s="326"/>
      <c r="U44" s="82"/>
      <c r="W44" s="83"/>
      <c r="X44" s="15"/>
      <c r="Y44" s="20"/>
      <c r="Z44" s="14"/>
      <c r="AA44" s="39"/>
      <c r="AB44" s="11"/>
      <c r="AC44" s="22"/>
      <c r="BG44" s="14"/>
    </row>
    <row r="45" spans="1:61" ht="39.950000000000003" customHeight="1" x14ac:dyDescent="0.25">
      <c r="A45" s="59"/>
      <c r="B45" s="12"/>
      <c r="C45" s="325"/>
      <c r="D45" s="59"/>
      <c r="F45" s="80"/>
      <c r="G45" s="80"/>
      <c r="H45" s="69"/>
      <c r="I45" s="323"/>
      <c r="J45" s="323"/>
      <c r="K45" s="323"/>
      <c r="L45" s="81"/>
      <c r="M45" s="12"/>
      <c r="N45" s="12"/>
      <c r="O45" s="81"/>
      <c r="P45" s="65"/>
      <c r="Q45" s="323"/>
      <c r="R45" s="326"/>
      <c r="S45" s="326"/>
      <c r="T45" s="326"/>
      <c r="U45" s="82"/>
      <c r="W45" s="83"/>
      <c r="X45" s="15"/>
      <c r="Y45" s="20"/>
      <c r="Z45" s="14"/>
      <c r="AA45" s="39"/>
      <c r="AB45" s="11"/>
      <c r="AC45" s="22"/>
      <c r="BG45" s="14"/>
    </row>
    <row r="46" spans="1:61" ht="39.950000000000003" customHeight="1" x14ac:dyDescent="0.25">
      <c r="A46" s="59"/>
      <c r="B46" s="12"/>
      <c r="C46" s="325"/>
      <c r="D46" s="59"/>
      <c r="F46" s="80"/>
      <c r="G46" s="80"/>
      <c r="H46" s="69"/>
      <c r="I46" s="323"/>
      <c r="J46" s="323"/>
      <c r="K46" s="323"/>
      <c r="L46" s="81"/>
      <c r="M46" s="12"/>
      <c r="N46" s="12"/>
      <c r="O46" s="81"/>
      <c r="P46" s="65"/>
      <c r="Q46" s="323"/>
      <c r="R46" s="326"/>
      <c r="S46" s="326"/>
      <c r="T46" s="326"/>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33"/>
      <c r="D49" s="57"/>
      <c r="E49" s="334"/>
      <c r="F49" s="80"/>
      <c r="G49" s="80"/>
      <c r="H49" s="333"/>
      <c r="I49" s="335"/>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33"/>
      <c r="D50" s="57"/>
      <c r="E50" s="334"/>
      <c r="F50" s="80"/>
      <c r="G50" s="80"/>
      <c r="H50" s="333"/>
      <c r="I50" s="335"/>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33"/>
      <c r="D51" s="57"/>
      <c r="E51" s="334"/>
      <c r="F51" s="80"/>
      <c r="G51" s="80"/>
      <c r="H51" s="333"/>
      <c r="I51" s="335"/>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33"/>
      <c r="D52" s="57"/>
      <c r="E52" s="334"/>
      <c r="F52" s="80"/>
      <c r="G52" s="80"/>
      <c r="H52" s="325"/>
      <c r="I52" s="335"/>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33"/>
      <c r="D53" s="57"/>
      <c r="E53" s="334"/>
      <c r="F53" s="80"/>
      <c r="G53" s="80"/>
      <c r="H53" s="325"/>
      <c r="I53" s="335"/>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33"/>
      <c r="D54" s="57"/>
      <c r="E54" s="334"/>
      <c r="F54" s="80"/>
      <c r="G54" s="80"/>
      <c r="H54" s="325"/>
      <c r="I54" s="335"/>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33"/>
      <c r="D55" s="57"/>
      <c r="E55" s="334"/>
      <c r="F55" s="80"/>
      <c r="G55" s="80"/>
      <c r="H55" s="333"/>
      <c r="I55" s="335"/>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33"/>
      <c r="D56" s="57"/>
      <c r="E56" s="334"/>
      <c r="F56" s="80"/>
      <c r="G56" s="80"/>
      <c r="H56" s="333"/>
      <c r="I56" s="335"/>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33"/>
      <c r="D57" s="57"/>
      <c r="E57" s="334"/>
      <c r="F57" s="80"/>
      <c r="G57" s="80"/>
      <c r="H57" s="333"/>
      <c r="I57" s="335"/>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33"/>
      <c r="D58" s="57"/>
      <c r="E58" s="334"/>
      <c r="F58" s="80"/>
      <c r="G58" s="80"/>
      <c r="H58" s="333"/>
      <c r="I58" s="335"/>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33"/>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33"/>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33"/>
      <c r="D61" s="59"/>
      <c r="E61" s="334"/>
      <c r="F61" s="80"/>
      <c r="G61" s="80"/>
      <c r="H61" s="334"/>
      <c r="I61" s="335"/>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33"/>
      <c r="D62" s="59"/>
      <c r="E62" s="334"/>
      <c r="F62" s="80"/>
      <c r="G62" s="80"/>
      <c r="H62" s="334"/>
      <c r="I62" s="335"/>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33"/>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33"/>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33"/>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33"/>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33"/>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33"/>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33"/>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33"/>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25"/>
      <c r="D72" s="61"/>
      <c r="E72" s="12"/>
      <c r="F72" s="12"/>
      <c r="G72" s="12"/>
      <c r="H72" s="12"/>
      <c r="I72" s="12"/>
      <c r="K72" s="12"/>
      <c r="L72" s="12"/>
      <c r="N72" s="12"/>
      <c r="O72" s="12"/>
      <c r="P72" s="12"/>
      <c r="Q72" s="12"/>
      <c r="R72" s="56"/>
      <c r="S72" s="56"/>
      <c r="T72" s="9"/>
    </row>
    <row r="73" spans="1:16361" ht="39.950000000000003" customHeight="1" x14ac:dyDescent="0.25">
      <c r="A73" s="61"/>
      <c r="B73" s="12"/>
      <c r="C73" s="325"/>
      <c r="D73" s="61"/>
      <c r="E73" s="12"/>
      <c r="F73" s="12"/>
      <c r="G73" s="12"/>
      <c r="H73" s="12"/>
      <c r="I73" s="12"/>
      <c r="K73" s="12"/>
      <c r="N73" s="12"/>
      <c r="O73" s="12"/>
      <c r="P73" s="12"/>
      <c r="Q73" s="12"/>
      <c r="R73" s="56"/>
      <c r="S73" s="56"/>
      <c r="T73" s="9"/>
    </row>
    <row r="74" spans="1:16361" ht="39.950000000000003" customHeight="1" x14ac:dyDescent="0.25">
      <c r="A74" s="61"/>
      <c r="B74" s="12"/>
      <c r="C74" s="325"/>
      <c r="D74" s="61"/>
      <c r="E74" s="12"/>
      <c r="F74" s="12"/>
      <c r="G74" s="12"/>
      <c r="H74" s="12"/>
      <c r="I74" s="12"/>
      <c r="J74" s="94"/>
      <c r="K74" s="12"/>
      <c r="N74" s="12"/>
      <c r="O74" s="12"/>
      <c r="P74" s="12"/>
      <c r="Q74" s="12"/>
      <c r="R74" s="56"/>
      <c r="S74" s="56"/>
      <c r="T74" s="9"/>
    </row>
    <row r="75" spans="1:16361" ht="39.950000000000003" customHeight="1" x14ac:dyDescent="0.25">
      <c r="A75" s="61"/>
      <c r="B75" s="12"/>
      <c r="C75" s="325"/>
      <c r="D75" s="61"/>
      <c r="E75" s="12"/>
      <c r="F75" s="12"/>
      <c r="G75" s="12"/>
      <c r="H75" s="12"/>
      <c r="I75" s="12"/>
      <c r="J75" s="94"/>
      <c r="K75" s="12"/>
      <c r="N75" s="12"/>
      <c r="O75" s="12"/>
      <c r="P75" s="12"/>
      <c r="Q75" s="12"/>
      <c r="R75" s="56"/>
      <c r="S75" s="56"/>
      <c r="T75" s="9"/>
    </row>
    <row r="76" spans="1:16361" ht="39.950000000000003" customHeight="1" x14ac:dyDescent="0.25">
      <c r="A76" s="61"/>
      <c r="B76" s="12"/>
      <c r="C76" s="325"/>
      <c r="D76" s="61"/>
      <c r="E76" s="12"/>
      <c r="F76" s="12"/>
      <c r="G76" s="12"/>
      <c r="H76" s="12"/>
      <c r="I76" s="12"/>
      <c r="J76" s="94"/>
      <c r="K76" s="12"/>
      <c r="N76" s="12"/>
      <c r="O76" s="12"/>
      <c r="P76" s="12"/>
      <c r="Q76" s="12"/>
      <c r="R76" s="56"/>
      <c r="S76" s="56"/>
      <c r="T76" s="9"/>
    </row>
    <row r="77" spans="1:16361" ht="39.950000000000003" customHeight="1" x14ac:dyDescent="0.25">
      <c r="A77" s="61"/>
      <c r="B77" s="12"/>
      <c r="C77" s="325"/>
      <c r="D77" s="61"/>
      <c r="E77" s="12"/>
      <c r="F77" s="12"/>
      <c r="G77" s="12"/>
      <c r="H77" s="12"/>
      <c r="I77" s="12"/>
      <c r="J77" s="94"/>
      <c r="K77" s="12"/>
      <c r="N77" s="12"/>
      <c r="O77" s="12"/>
      <c r="P77" s="12"/>
      <c r="Q77" s="12"/>
      <c r="R77" s="56"/>
      <c r="S77" s="56"/>
      <c r="T77" s="9"/>
    </row>
    <row r="78" spans="1:16361" ht="39.950000000000003" customHeight="1" x14ac:dyDescent="0.25">
      <c r="A78" s="61"/>
      <c r="B78" s="12"/>
      <c r="C78" s="325"/>
      <c r="D78" s="61"/>
      <c r="E78" s="12"/>
      <c r="F78" s="12"/>
      <c r="G78" s="12"/>
      <c r="H78" s="12"/>
      <c r="I78" s="12"/>
      <c r="J78" s="94"/>
      <c r="K78" s="12"/>
      <c r="N78" s="12"/>
      <c r="O78" s="12"/>
      <c r="P78" s="12"/>
      <c r="Q78" s="12"/>
      <c r="R78" s="56"/>
      <c r="S78" s="56"/>
      <c r="T78" s="9"/>
    </row>
    <row r="79" spans="1:16361" ht="39.950000000000003" customHeight="1" x14ac:dyDescent="0.25">
      <c r="A79" s="61"/>
      <c r="B79" s="12"/>
      <c r="C79" s="325"/>
      <c r="D79" s="61"/>
      <c r="E79" s="12"/>
      <c r="F79" s="12"/>
      <c r="G79" s="12"/>
      <c r="H79" s="12"/>
      <c r="I79" s="12"/>
      <c r="J79" s="94"/>
      <c r="N79" s="12"/>
      <c r="O79" s="12"/>
      <c r="P79" s="12"/>
      <c r="Q79" s="12"/>
      <c r="R79" s="56"/>
      <c r="S79" s="56"/>
      <c r="T79" s="9"/>
    </row>
    <row r="80" spans="1:16361" ht="39.950000000000003" customHeight="1" x14ac:dyDescent="0.25">
      <c r="A80" s="61"/>
      <c r="B80" s="12"/>
      <c r="C80" s="325"/>
      <c r="D80" s="61"/>
      <c r="E80" s="12"/>
      <c r="F80" s="12"/>
      <c r="G80" s="12"/>
      <c r="H80" s="12"/>
      <c r="I80" s="12"/>
      <c r="J80" s="94"/>
      <c r="N80" s="12"/>
      <c r="O80" s="12"/>
      <c r="P80" s="12"/>
      <c r="Q80" s="12"/>
      <c r="R80" s="56"/>
      <c r="S80" s="56"/>
      <c r="T80" s="9"/>
    </row>
    <row r="81" spans="1:20" ht="39.950000000000003" customHeight="1" x14ac:dyDescent="0.25">
      <c r="A81" s="61"/>
      <c r="B81" s="12"/>
      <c r="C81" s="325"/>
      <c r="D81" s="61"/>
      <c r="E81" s="12"/>
      <c r="F81" s="12"/>
      <c r="G81" s="12"/>
      <c r="H81" s="12"/>
      <c r="I81" s="12"/>
      <c r="J81" s="94"/>
      <c r="N81" s="12"/>
      <c r="O81" s="12"/>
      <c r="P81" s="12"/>
      <c r="Q81" s="12"/>
      <c r="R81" s="56"/>
      <c r="S81" s="56"/>
      <c r="T81" s="9"/>
    </row>
    <row r="82" spans="1:20" ht="39.950000000000003" customHeight="1" x14ac:dyDescent="0.25">
      <c r="A82" s="61"/>
      <c r="B82" s="12"/>
      <c r="C82" s="325"/>
      <c r="D82" s="61"/>
      <c r="E82" s="12"/>
      <c r="F82" s="12"/>
      <c r="G82" s="12"/>
      <c r="H82" s="12"/>
      <c r="I82" s="12"/>
      <c r="J82" s="94"/>
      <c r="N82" s="12"/>
      <c r="O82" s="12"/>
      <c r="P82" s="12"/>
      <c r="Q82" s="12"/>
      <c r="R82" s="56"/>
      <c r="S82" s="56"/>
      <c r="T82" s="9"/>
    </row>
    <row r="83" spans="1:20" ht="39.950000000000003" customHeight="1" x14ac:dyDescent="0.25">
      <c r="A83" s="61"/>
      <c r="B83" s="12"/>
      <c r="C83" s="325"/>
      <c r="D83" s="61"/>
      <c r="E83" s="12"/>
      <c r="F83" s="12"/>
      <c r="G83" s="12"/>
      <c r="H83" s="12"/>
      <c r="I83" s="12"/>
      <c r="J83" s="94"/>
      <c r="N83" s="12"/>
      <c r="O83" s="12"/>
      <c r="P83" s="12"/>
      <c r="Q83" s="12"/>
      <c r="R83" s="56"/>
      <c r="S83" s="56"/>
      <c r="T83" s="9"/>
    </row>
    <row r="84" spans="1:20" ht="39.950000000000003" customHeight="1" x14ac:dyDescent="0.25">
      <c r="A84" s="60"/>
      <c r="B84" s="12"/>
      <c r="C84" s="325"/>
      <c r="D84" s="59"/>
      <c r="E84" s="12"/>
      <c r="F84" s="80"/>
      <c r="G84" s="80"/>
      <c r="H84" s="12"/>
      <c r="I84" s="55"/>
      <c r="J84" s="64"/>
      <c r="M84" s="12"/>
      <c r="N84" s="12"/>
      <c r="P84" s="65"/>
      <c r="R84" s="19"/>
      <c r="S84" s="19"/>
      <c r="T84" s="95"/>
    </row>
    <row r="85" spans="1:20" ht="39.950000000000003" customHeight="1" x14ac:dyDescent="0.25">
      <c r="A85" s="60"/>
      <c r="B85" s="12"/>
      <c r="C85" s="325"/>
      <c r="D85" s="59"/>
      <c r="F85" s="80"/>
      <c r="G85" s="80"/>
      <c r="H85" s="96"/>
      <c r="I85" s="55"/>
      <c r="J85" s="97"/>
      <c r="N85" s="12"/>
      <c r="P85" s="65"/>
      <c r="R85" s="19"/>
      <c r="S85" s="19"/>
      <c r="T85" s="95"/>
    </row>
    <row r="86" spans="1:20" ht="39.950000000000003" customHeight="1" x14ac:dyDescent="0.25">
      <c r="A86" s="61"/>
      <c r="B86" s="12"/>
      <c r="C86" s="325"/>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25"/>
      <c r="D87" s="61"/>
      <c r="E87" s="334"/>
      <c r="F87" s="12"/>
      <c r="G87" s="12"/>
      <c r="H87" s="12"/>
      <c r="I87" s="334"/>
      <c r="J87" s="337"/>
      <c r="K87" s="12"/>
      <c r="L87" s="12"/>
      <c r="M87" s="12"/>
      <c r="N87" s="12"/>
      <c r="O87" s="12"/>
      <c r="P87" s="90"/>
      <c r="Q87" s="12"/>
      <c r="R87" s="56"/>
      <c r="S87" s="56"/>
      <c r="T87" s="19"/>
    </row>
    <row r="88" spans="1:20" ht="39.950000000000003" customHeight="1" x14ac:dyDescent="0.25">
      <c r="A88" s="61"/>
      <c r="B88" s="12"/>
      <c r="C88" s="325"/>
      <c r="D88" s="61"/>
      <c r="E88" s="334"/>
      <c r="F88" s="12"/>
      <c r="G88" s="12"/>
      <c r="H88" s="12"/>
      <c r="I88" s="334"/>
      <c r="J88" s="337"/>
      <c r="K88" s="12"/>
      <c r="L88" s="12"/>
      <c r="M88" s="12"/>
      <c r="N88" s="12"/>
      <c r="O88" s="12"/>
      <c r="P88" s="90"/>
      <c r="Q88" s="12"/>
      <c r="R88" s="56"/>
      <c r="S88" s="56"/>
      <c r="T88" s="19"/>
    </row>
    <row r="89" spans="1:20" ht="39.950000000000003" customHeight="1" x14ac:dyDescent="0.25">
      <c r="A89" s="61"/>
      <c r="B89" s="12"/>
      <c r="C89" s="325"/>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25"/>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25"/>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25"/>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25"/>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25"/>
      <c r="D94" s="61"/>
      <c r="E94" s="12"/>
      <c r="F94" s="12"/>
      <c r="G94" s="12"/>
      <c r="H94" s="12"/>
      <c r="I94" s="12"/>
      <c r="K94" s="12"/>
      <c r="L94" s="12"/>
      <c r="M94" s="12"/>
      <c r="N94" s="12"/>
      <c r="O94" s="12"/>
      <c r="P94" s="90"/>
      <c r="Q94" s="12"/>
      <c r="R94" s="56"/>
      <c r="S94" s="56"/>
      <c r="T94" s="9"/>
    </row>
    <row r="95" spans="1:20" ht="39.950000000000003" customHeight="1" x14ac:dyDescent="0.25">
      <c r="A95" s="338"/>
      <c r="B95" s="334"/>
      <c r="C95" s="325"/>
      <c r="D95" s="61"/>
      <c r="E95" s="334"/>
      <c r="F95" s="12"/>
      <c r="G95" s="12"/>
      <c r="H95" s="334"/>
      <c r="I95" s="334"/>
      <c r="K95" s="12"/>
      <c r="L95" s="12"/>
      <c r="M95" s="12"/>
      <c r="N95" s="12"/>
      <c r="O95" s="12"/>
      <c r="P95" s="90"/>
      <c r="Q95" s="12"/>
      <c r="R95" s="56"/>
      <c r="S95" s="56"/>
      <c r="T95" s="9"/>
    </row>
    <row r="96" spans="1:20" ht="39.950000000000003" customHeight="1" x14ac:dyDescent="0.25">
      <c r="A96" s="338"/>
      <c r="B96" s="334"/>
      <c r="C96" s="325"/>
      <c r="D96" s="61"/>
      <c r="E96" s="334"/>
      <c r="F96" s="12"/>
      <c r="G96" s="12"/>
      <c r="H96" s="334"/>
      <c r="I96" s="334"/>
      <c r="K96" s="12"/>
      <c r="L96" s="12"/>
      <c r="M96" s="12"/>
      <c r="N96" s="12"/>
      <c r="O96" s="12"/>
      <c r="P96" s="90"/>
      <c r="Q96" s="12"/>
      <c r="R96" s="56"/>
      <c r="S96" s="56"/>
      <c r="T96" s="9"/>
    </row>
    <row r="97" spans="1:59" ht="39.950000000000003" customHeight="1" x14ac:dyDescent="0.25">
      <c r="A97" s="60"/>
      <c r="B97" s="12"/>
      <c r="C97" s="325"/>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25"/>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O2:O3"/>
    <mergeCell ref="P2:P3"/>
    <mergeCell ref="Q2:Q3"/>
    <mergeCell ref="R2:R3"/>
    <mergeCell ref="AG2:AG3"/>
    <mergeCell ref="AH2:AH3"/>
    <mergeCell ref="AI2:AI3"/>
    <mergeCell ref="AJ2:AJ3"/>
    <mergeCell ref="AK2:AK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s>
  <conditionalFormatting sqref="Z5:Z6">
    <cfRule type="containsText" dxfId="89" priority="111" stopIfTrue="1" operator="containsText" text="EN TERMINO">
      <formula>NOT(ISERROR(SEARCH("EN TERMINO",Z5)))</formula>
    </cfRule>
    <cfRule type="containsText" priority="112" operator="containsText" text="AMARILLO">
      <formula>NOT(ISERROR(SEARCH("AMARILLO",Z5)))</formula>
    </cfRule>
    <cfRule type="containsText" dxfId="88" priority="113" stopIfTrue="1" operator="containsText" text="ALERTA">
      <formula>NOT(ISERROR(SEARCH("ALERTA",Z5)))</formula>
    </cfRule>
    <cfRule type="containsText" dxfId="87" priority="114" stopIfTrue="1" operator="containsText" text="OK">
      <formula>NOT(ISERROR(SEARCH("OK",Z5)))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2" stopIfTrue="1" operator="containsText" text="EN TERMINO">
      <formula>NOT(ISERROR(SEARCH("EN TERMINO",Z97)))</formula>
    </cfRule>
    <cfRule type="containsText" priority="63" operator="containsText" text="AMARILLO">
      <formula>NOT(ISERROR(SEARCH("AMARILLO",Z97)))</formula>
    </cfRule>
    <cfRule type="containsText" dxfId="82" priority="64" stopIfTrue="1" operator="containsText" text="ALERTA">
      <formula>NOT(ISERROR(SEARCH("ALERTA",Z97)))</formula>
    </cfRule>
    <cfRule type="containsText" dxfId="81" priority="65" stopIfTrue="1" operator="containsText" text="OK">
      <formula>NOT(ISERROR(SEARCH("OK",Z97)))</formula>
    </cfRule>
  </conditionalFormatting>
  <conditionalFormatting sqref="AC5:AC6">
    <cfRule type="containsText" dxfId="80" priority="115" stopIfTrue="1" operator="containsText" text="CUMPLIDA">
      <formula>NOT(ISERROR(SEARCH("CUMPLIDA",AC5)))</formula>
    </cfRule>
    <cfRule type="containsText" dxfId="79" priority="116" stopIfTrue="1" operator="containsText" text="PENDIENTE">
      <formula>NOT(ISERROR(SEARCH("PENDIENTE",AC5)))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4" stopIfTrue="1" operator="containsText" text="PENDIENTE">
      <formula>NOT(ISERROR(SEARCH("PENDIENTE",AC16)))</formula>
    </cfRule>
    <cfRule type="containsText" dxfId="75" priority="35" stopIfTrue="1" operator="containsText" text="INCUMPLIDA">
      <formula>NOT(ISERROR(SEARCH("INCUMPLIDA",AC16)))</formula>
    </cfRule>
    <cfRule type="containsText" dxfId="74" priority="36" stopIfTrue="1" operator="containsText" text="CUMPLIDA">
      <formula>NOT(ISERROR(SEARCH("CUMPLIDA",AC16)))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0" stopIfTrue="1" operator="containsText" text="INCUMPLIDA">
      <formula>NOT(ISERROR(SEARCH("INCUMPLIDA",AC97)))</formula>
    </cfRule>
    <cfRule type="containsText" dxfId="70" priority="51" stopIfTrue="1" operator="containsText" text="CUMPLIDA">
      <formula>NOT(ISERROR(SEARCH("CUMPLIDA",AC97)))</formula>
    </cfRule>
  </conditionalFormatting>
  <conditionalFormatting sqref="AD97">
    <cfRule type="containsText" dxfId="69" priority="59" operator="containsText" text="cerrada">
      <formula>NOT(ISERROR(SEARCH("cerrada",AD97)))</formula>
    </cfRule>
    <cfRule type="containsText" dxfId="68" priority="60" operator="containsText" text="cerrado">
      <formula>NOT(ISERROR(SEARCH("cerrado",AD97)))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priority="23" operator="containsText" text="AMARILLO">
      <formula>NOT(ISERROR(SEARCH("AMARILLO",AR5)))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7" stopIfTrue="1" operator="containsText" text="PENDIENTE">
      <formula>NOT(ISERROR(SEARCH("PENDIENTE",AU5)))</formula>
    </cfRule>
    <cfRule type="containsText" dxfId="54" priority="28" stopIfTrue="1" operator="containsText" text="INCUMPLIDA">
      <formula>NOT(ISERROR(SEARCH("INCUMPLIDA",AU5)))</formula>
    </cfRule>
  </conditionalFormatting>
  <conditionalFormatting sqref="AV5 BG5:BG6">
    <cfRule type="containsText" dxfId="53" priority="19" operator="containsText" text="cerrada">
      <formula>NOT(ISERROR(SEARCH("cerrada",AV5)))</formula>
    </cfRule>
    <cfRule type="containsText" dxfId="52" priority="20" operator="containsText" text="cerrado">
      <formula>NOT(ISERROR(SEARCH("cerrado",AV5)))</formula>
    </cfRule>
    <cfRule type="containsText" dxfId="51"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0" priority="9" stopIfTrue="1" operator="containsText" text="EN TERMINO">
      <formula>NOT(ISERROR(SEARCH("EN TERMINO",BB5)))</formula>
    </cfRule>
    <cfRule type="containsText" priority="10" operator="containsText" text="AMARILLO">
      <formula>NOT(ISERROR(SEARCH("AMARILLO",BB5)))</formula>
    </cfRule>
    <cfRule type="containsText" dxfId="49" priority="11" stopIfTrue="1" operator="containsText" text="ALERTA">
      <formula>NOT(ISERROR(SEARCH("ALERTA",BB5)))</formula>
    </cfRule>
    <cfRule type="containsText" dxfId="48"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47" priority="14" stopIfTrue="1" operator="containsText" text="PENDIENTE">
      <formula>NOT(ISERROR(SEARCH("PENDIENTE",BE5)))</formula>
    </cfRule>
    <cfRule type="containsText" dxfId="46" priority="15" stopIfTrue="1" operator="containsText" text="INCUMPLIDA">
      <formula>NOT(ISERROR(SEARCH("INCUMPLIDA",BE5)))</formula>
    </cfRule>
    <cfRule type="containsText" dxfId="45" priority="16" stopIfTrue="1" operator="containsText" text="CUMPLIDA">
      <formula>NOT(ISERROR(SEARCH("CUMPLIDA",BE5)))</formula>
    </cfRule>
    <cfRule type="containsText" dxfId="44" priority="17" stopIfTrue="1" operator="containsText" text="INCUMPLIDA">
      <formula>NOT(ISERROR(SEARCH("INCUMPLIDA",BE5)))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20"/>
      <c r="B1" s="320"/>
      <c r="C1" s="320"/>
      <c r="D1" s="320"/>
      <c r="E1" s="320"/>
      <c r="F1" s="320"/>
      <c r="G1" s="320"/>
      <c r="H1" s="320"/>
      <c r="I1" s="319" t="s">
        <v>311</v>
      </c>
      <c r="J1" s="319"/>
      <c r="K1" s="319"/>
      <c r="L1" s="319"/>
      <c r="M1" s="319"/>
      <c r="N1" s="319"/>
      <c r="O1" s="319"/>
      <c r="P1" s="319"/>
      <c r="Q1" s="319"/>
      <c r="R1" s="319"/>
      <c r="S1" s="319"/>
      <c r="T1" s="46"/>
      <c r="U1" s="321" t="s">
        <v>312</v>
      </c>
      <c r="V1" s="321"/>
      <c r="W1" s="321"/>
      <c r="X1" s="321"/>
      <c r="Y1" s="321"/>
      <c r="Z1" s="321"/>
      <c r="AA1" s="321"/>
      <c r="AB1" s="321"/>
      <c r="AC1" s="321"/>
      <c r="AD1" s="322" t="s">
        <v>313</v>
      </c>
      <c r="AE1" s="322"/>
      <c r="AF1" s="322"/>
      <c r="AG1" s="322"/>
      <c r="AH1" s="322"/>
      <c r="AI1" s="322"/>
      <c r="AJ1" s="322"/>
      <c r="AK1" s="322"/>
      <c r="AL1" s="51"/>
      <c r="AM1" s="313" t="s">
        <v>314</v>
      </c>
      <c r="AN1" s="313"/>
      <c r="AO1" s="313"/>
      <c r="AP1" s="313"/>
      <c r="AQ1" s="313"/>
      <c r="AR1" s="313"/>
      <c r="AS1" s="313"/>
      <c r="AT1" s="313"/>
      <c r="AU1" s="52"/>
      <c r="AV1" s="316" t="s">
        <v>315</v>
      </c>
      <c r="AW1" s="316"/>
      <c r="AX1" s="316"/>
      <c r="AY1" s="316"/>
      <c r="AZ1" s="316"/>
      <c r="BA1" s="316"/>
      <c r="BB1" s="316"/>
      <c r="BC1" s="316"/>
      <c r="BD1" s="53"/>
      <c r="BE1" s="317" t="s">
        <v>61</v>
      </c>
      <c r="BF1" s="317"/>
      <c r="BG1" s="317"/>
      <c r="BH1" s="317"/>
      <c r="BI1" s="317"/>
    </row>
    <row r="2" spans="1:61" ht="39.950000000000003" customHeight="1" x14ac:dyDescent="0.25">
      <c r="A2" s="318" t="s">
        <v>316</v>
      </c>
      <c r="B2" s="318" t="s">
        <v>9</v>
      </c>
      <c r="C2" s="318" t="s">
        <v>11</v>
      </c>
      <c r="D2" s="318" t="s">
        <v>317</v>
      </c>
      <c r="E2" s="318" t="s">
        <v>318</v>
      </c>
      <c r="F2" s="318" t="s">
        <v>13</v>
      </c>
      <c r="G2" s="318" t="s">
        <v>15</v>
      </c>
      <c r="H2" s="318" t="s">
        <v>17</v>
      </c>
      <c r="I2" s="314" t="s">
        <v>62</v>
      </c>
      <c r="J2" s="319" t="s">
        <v>319</v>
      </c>
      <c r="K2" s="319"/>
      <c r="L2" s="319"/>
      <c r="M2" s="314" t="s">
        <v>63</v>
      </c>
      <c r="N2" s="314" t="s">
        <v>320</v>
      </c>
      <c r="O2" s="314" t="s">
        <v>321</v>
      </c>
      <c r="P2" s="314" t="s">
        <v>32</v>
      </c>
      <c r="Q2" s="314" t="s">
        <v>322</v>
      </c>
      <c r="R2" s="314" t="s">
        <v>323</v>
      </c>
      <c r="S2" s="314" t="s">
        <v>324</v>
      </c>
      <c r="T2" s="44"/>
      <c r="U2" s="315" t="s">
        <v>325</v>
      </c>
      <c r="V2" s="315" t="s">
        <v>326</v>
      </c>
      <c r="W2" s="315" t="s">
        <v>327</v>
      </c>
      <c r="X2" s="315" t="s">
        <v>328</v>
      </c>
      <c r="Y2" s="315" t="s">
        <v>329</v>
      </c>
      <c r="Z2" s="315" t="s">
        <v>330</v>
      </c>
      <c r="AA2" s="315" t="s">
        <v>331</v>
      </c>
      <c r="AB2" s="315" t="s">
        <v>332</v>
      </c>
      <c r="AC2" s="45"/>
      <c r="AD2" s="312" t="s">
        <v>333</v>
      </c>
      <c r="AE2" s="312" t="s">
        <v>422</v>
      </c>
      <c r="AF2" s="312" t="s">
        <v>335</v>
      </c>
      <c r="AG2" s="312" t="s">
        <v>336</v>
      </c>
      <c r="AH2" s="312" t="s">
        <v>337</v>
      </c>
      <c r="AI2" s="312" t="s">
        <v>338</v>
      </c>
      <c r="AJ2" s="312" t="s">
        <v>339</v>
      </c>
      <c r="AK2" s="312" t="s">
        <v>340</v>
      </c>
      <c r="AL2" s="43"/>
      <c r="AM2" s="310" t="s">
        <v>67</v>
      </c>
      <c r="AN2" s="310" t="s">
        <v>341</v>
      </c>
      <c r="AO2" s="310" t="s">
        <v>69</v>
      </c>
      <c r="AP2" s="310" t="s">
        <v>70</v>
      </c>
      <c r="AQ2" s="310" t="s">
        <v>342</v>
      </c>
      <c r="AR2" s="310" t="s">
        <v>72</v>
      </c>
      <c r="AS2" s="310" t="s">
        <v>343</v>
      </c>
      <c r="AT2" s="310" t="s">
        <v>344</v>
      </c>
      <c r="AU2" s="48"/>
      <c r="AV2" s="311" t="s">
        <v>67</v>
      </c>
      <c r="AW2" s="47"/>
      <c r="AX2" s="311" t="s">
        <v>341</v>
      </c>
      <c r="AY2" s="311" t="s">
        <v>69</v>
      </c>
      <c r="AZ2" s="311" t="s">
        <v>70</v>
      </c>
      <c r="BA2" s="311" t="s">
        <v>71</v>
      </c>
      <c r="BB2" s="311" t="s">
        <v>72</v>
      </c>
      <c r="BC2" s="311" t="s">
        <v>343</v>
      </c>
      <c r="BD2" s="311" t="s">
        <v>345</v>
      </c>
      <c r="BE2" s="308" t="s">
        <v>52</v>
      </c>
      <c r="BF2" s="308" t="s">
        <v>346</v>
      </c>
      <c r="BG2" s="308" t="s">
        <v>347</v>
      </c>
      <c r="BH2" s="308" t="s">
        <v>348</v>
      </c>
      <c r="BI2" s="309" t="s">
        <v>349</v>
      </c>
    </row>
    <row r="3" spans="1:61" ht="39.950000000000003" customHeight="1" x14ac:dyDescent="0.25">
      <c r="A3" s="318"/>
      <c r="B3" s="318"/>
      <c r="C3" s="318"/>
      <c r="D3" s="318"/>
      <c r="E3" s="318"/>
      <c r="F3" s="318"/>
      <c r="G3" s="318"/>
      <c r="H3" s="318"/>
      <c r="I3" s="314"/>
      <c r="J3" s="34" t="s">
        <v>350</v>
      </c>
      <c r="K3" s="44" t="s">
        <v>24</v>
      </c>
      <c r="L3" s="44" t="s">
        <v>26</v>
      </c>
      <c r="M3" s="314"/>
      <c r="N3" s="314"/>
      <c r="O3" s="314"/>
      <c r="P3" s="314"/>
      <c r="Q3" s="314"/>
      <c r="R3" s="314"/>
      <c r="S3" s="314"/>
      <c r="T3" s="44" t="s">
        <v>351</v>
      </c>
      <c r="U3" s="315"/>
      <c r="V3" s="315"/>
      <c r="W3" s="315"/>
      <c r="X3" s="315"/>
      <c r="Y3" s="315"/>
      <c r="Z3" s="315"/>
      <c r="AA3" s="315"/>
      <c r="AB3" s="315"/>
      <c r="AC3" s="45" t="s">
        <v>52</v>
      </c>
      <c r="AD3" s="312"/>
      <c r="AE3" s="312"/>
      <c r="AF3" s="312"/>
      <c r="AG3" s="312"/>
      <c r="AH3" s="312"/>
      <c r="AI3" s="312"/>
      <c r="AJ3" s="312"/>
      <c r="AK3" s="312"/>
      <c r="AL3" s="43" t="s">
        <v>52</v>
      </c>
      <c r="AM3" s="310"/>
      <c r="AN3" s="310"/>
      <c r="AO3" s="310"/>
      <c r="AP3" s="310"/>
      <c r="AQ3" s="310"/>
      <c r="AR3" s="310"/>
      <c r="AS3" s="310"/>
      <c r="AT3" s="310"/>
      <c r="AU3" s="48" t="s">
        <v>52</v>
      </c>
      <c r="AV3" s="311"/>
      <c r="AW3" s="47" t="s">
        <v>352</v>
      </c>
      <c r="AX3" s="311"/>
      <c r="AY3" s="311"/>
      <c r="AZ3" s="311"/>
      <c r="BA3" s="311"/>
      <c r="BB3" s="311"/>
      <c r="BC3" s="311"/>
      <c r="BD3" s="311"/>
      <c r="BE3" s="308"/>
      <c r="BF3" s="308"/>
      <c r="BG3" s="308"/>
      <c r="BH3" s="308"/>
      <c r="BI3" s="309"/>
    </row>
    <row r="4" spans="1:61" ht="39.950000000000003" customHeight="1" x14ac:dyDescent="0.25">
      <c r="A4" s="1" t="s">
        <v>353</v>
      </c>
      <c r="B4" s="1" t="s">
        <v>354</v>
      </c>
      <c r="C4" s="1" t="s">
        <v>355</v>
      </c>
      <c r="D4" s="1" t="s">
        <v>353</v>
      </c>
      <c r="E4" s="1" t="s">
        <v>356</v>
      </c>
      <c r="F4" s="1" t="s">
        <v>354</v>
      </c>
      <c r="G4" s="1"/>
      <c r="H4" s="1" t="s">
        <v>357</v>
      </c>
      <c r="I4" s="2" t="s">
        <v>358</v>
      </c>
      <c r="J4" s="35" t="s">
        <v>359</v>
      </c>
      <c r="K4" s="2"/>
      <c r="L4" s="2" t="s">
        <v>360</v>
      </c>
      <c r="M4" s="2" t="s">
        <v>354</v>
      </c>
      <c r="N4" s="2" t="s">
        <v>354</v>
      </c>
      <c r="O4" s="2" t="s">
        <v>361</v>
      </c>
      <c r="P4" s="2" t="s">
        <v>354</v>
      </c>
      <c r="Q4" s="2" t="s">
        <v>362</v>
      </c>
      <c r="R4" s="2" t="s">
        <v>353</v>
      </c>
      <c r="S4" s="2" t="s">
        <v>353</v>
      </c>
      <c r="T4" s="2" t="s">
        <v>353</v>
      </c>
      <c r="U4" s="26" t="s">
        <v>353</v>
      </c>
      <c r="V4" s="26" t="s">
        <v>363</v>
      </c>
      <c r="W4" s="26" t="s">
        <v>364</v>
      </c>
      <c r="X4" s="26" t="s">
        <v>365</v>
      </c>
      <c r="Y4" s="26" t="s">
        <v>365</v>
      </c>
      <c r="Z4" s="26" t="s">
        <v>361</v>
      </c>
      <c r="AA4" s="26" t="s">
        <v>366</v>
      </c>
      <c r="AB4" s="26" t="s">
        <v>354</v>
      </c>
      <c r="AC4" s="26" t="s">
        <v>367</v>
      </c>
      <c r="AD4" s="27" t="s">
        <v>353</v>
      </c>
      <c r="AE4" s="27"/>
      <c r="AF4" s="27" t="s">
        <v>423</v>
      </c>
      <c r="AG4" s="27" t="s">
        <v>365</v>
      </c>
      <c r="AH4" s="27" t="s">
        <v>365</v>
      </c>
      <c r="AI4" s="27" t="s">
        <v>361</v>
      </c>
      <c r="AJ4" s="27" t="s">
        <v>366</v>
      </c>
      <c r="AK4" s="27" t="s">
        <v>354</v>
      </c>
      <c r="AL4" s="27"/>
      <c r="AM4" s="28" t="s">
        <v>353</v>
      </c>
      <c r="AN4" s="28" t="s">
        <v>363</v>
      </c>
      <c r="AO4" s="28" t="s">
        <v>364</v>
      </c>
      <c r="AP4" s="28" t="s">
        <v>365</v>
      </c>
      <c r="AQ4" s="28" t="s">
        <v>365</v>
      </c>
      <c r="AR4" s="28" t="s">
        <v>361</v>
      </c>
      <c r="AS4" s="28" t="s">
        <v>366</v>
      </c>
      <c r="AT4" s="28" t="s">
        <v>354</v>
      </c>
      <c r="AU4" s="28"/>
      <c r="AV4" s="29" t="s">
        <v>353</v>
      </c>
      <c r="AW4" s="29"/>
      <c r="AX4" s="29" t="s">
        <v>363</v>
      </c>
      <c r="AY4" s="29" t="s">
        <v>364</v>
      </c>
      <c r="AZ4" s="29" t="s">
        <v>365</v>
      </c>
      <c r="BA4" s="29" t="s">
        <v>365</v>
      </c>
      <c r="BB4" s="29" t="s">
        <v>361</v>
      </c>
      <c r="BC4" s="29" t="s">
        <v>366</v>
      </c>
      <c r="BD4" s="29"/>
      <c r="BE4" s="50" t="s">
        <v>367</v>
      </c>
      <c r="BF4" s="50"/>
      <c r="BG4" s="50" t="s">
        <v>367</v>
      </c>
      <c r="BH4" s="50" t="s">
        <v>354</v>
      </c>
      <c r="BI4" s="309"/>
    </row>
    <row r="5" spans="1:61" ht="104.25" customHeight="1" x14ac:dyDescent="0.25">
      <c r="A5" s="58"/>
      <c r="B5" s="49" t="s">
        <v>368</v>
      </c>
      <c r="C5" s="339" t="s">
        <v>424</v>
      </c>
      <c r="D5" s="340">
        <v>44670</v>
      </c>
      <c r="E5" s="329" t="s">
        <v>425</v>
      </c>
      <c r="F5" s="343" t="s">
        <v>440</v>
      </c>
      <c r="G5" s="341">
        <v>143</v>
      </c>
      <c r="H5" s="344" t="s">
        <v>441</v>
      </c>
      <c r="I5" s="345" t="s">
        <v>442</v>
      </c>
      <c r="J5" s="121" t="s">
        <v>443</v>
      </c>
      <c r="K5" s="106" t="s">
        <v>444</v>
      </c>
      <c r="L5" s="119">
        <v>1</v>
      </c>
      <c r="M5" s="119" t="s">
        <v>83</v>
      </c>
      <c r="N5" s="106" t="s">
        <v>445</v>
      </c>
      <c r="O5" s="106" t="s">
        <v>446</v>
      </c>
      <c r="P5" s="31">
        <v>1</v>
      </c>
      <c r="Q5" s="120"/>
      <c r="R5" s="108">
        <v>44682</v>
      </c>
      <c r="S5" s="141">
        <v>44742</v>
      </c>
      <c r="T5" s="122"/>
      <c r="U5" s="108"/>
      <c r="V5" s="109"/>
      <c r="W5" s="40"/>
      <c r="X5" s="100"/>
      <c r="Y5" s="110"/>
      <c r="Z5" s="40"/>
      <c r="AA5" s="111"/>
      <c r="AB5" s="42"/>
      <c r="AC5" s="112"/>
      <c r="AD5" s="113">
        <v>44742</v>
      </c>
      <c r="AE5" s="114" t="s">
        <v>447</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368</v>
      </c>
      <c r="C6" s="339"/>
      <c r="D6" s="340"/>
      <c r="E6" s="329"/>
      <c r="F6" s="343"/>
      <c r="G6" s="342"/>
      <c r="H6" s="344"/>
      <c r="I6" s="345"/>
      <c r="J6" s="121" t="s">
        <v>448</v>
      </c>
      <c r="K6" s="106" t="s">
        <v>449</v>
      </c>
      <c r="L6" s="119">
        <v>1</v>
      </c>
      <c r="M6" s="106" t="s">
        <v>203</v>
      </c>
      <c r="N6" s="106" t="s">
        <v>445</v>
      </c>
      <c r="O6" s="106" t="s">
        <v>446</v>
      </c>
      <c r="P6" s="31">
        <v>1</v>
      </c>
      <c r="Q6" s="120"/>
      <c r="R6" s="108">
        <v>44682</v>
      </c>
      <c r="S6" s="141">
        <v>44711</v>
      </c>
      <c r="T6" s="122"/>
      <c r="U6" s="41"/>
      <c r="V6" s="116"/>
      <c r="W6" s="37"/>
      <c r="X6" s="100"/>
      <c r="Y6" s="110"/>
      <c r="Z6" s="40"/>
      <c r="AA6" s="102"/>
      <c r="AB6" s="42"/>
      <c r="AC6" s="112"/>
      <c r="AD6" s="113">
        <v>44742</v>
      </c>
      <c r="AE6" s="114" t="s">
        <v>450</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151</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 ref="AJ2:AJ3"/>
    <mergeCell ref="AK2:AK3"/>
    <mergeCell ref="AG2:AG3"/>
    <mergeCell ref="AH2:AH3"/>
    <mergeCell ref="AI2:AI3"/>
    <mergeCell ref="BB2:BB3"/>
    <mergeCell ref="BC2:BC3"/>
    <mergeCell ref="BD2:BD3"/>
    <mergeCell ref="BE2:BE3"/>
    <mergeCell ref="BF2:BF3"/>
    <mergeCell ref="AD2:AD3"/>
    <mergeCell ref="AE2:AE3"/>
    <mergeCell ref="C5:C6"/>
    <mergeCell ref="D5:D6"/>
    <mergeCell ref="E5:E6"/>
    <mergeCell ref="G5:G6"/>
    <mergeCell ref="G2:G3"/>
    <mergeCell ref="F5:F6"/>
    <mergeCell ref="H5:H6"/>
    <mergeCell ref="I5:I6"/>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s>
  <conditionalFormatting sqref="Z5:Z6">
    <cfRule type="containsText" dxfId="34" priority="54" stopIfTrue="1" operator="containsText" text="EN TERMINO">
      <formula>NOT(ISERROR(SEARCH("EN TERMINO",Z5)))</formula>
    </cfRule>
    <cfRule type="containsText" priority="55" operator="containsText" text="AMARILLO">
      <formula>NOT(ISERROR(SEARCH("AMARILLO",Z5)))</formula>
    </cfRule>
    <cfRule type="containsText" dxfId="33" priority="56" stopIfTrue="1" operator="containsText" text="ALERTA">
      <formula>NOT(ISERROR(SEARCH("ALERTA",Z5)))</formula>
    </cfRule>
    <cfRule type="containsText" dxfId="32" priority="57" stopIfTrue="1" operator="containsText" text="OK">
      <formula>NOT(ISERROR(SEARCH("OK",Z5)))</formula>
    </cfRule>
  </conditionalFormatting>
  <conditionalFormatting sqref="AC5:AC6">
    <cfRule type="containsText" dxfId="31" priority="58" stopIfTrue="1" operator="containsText" text="CUMPLIDA">
      <formula>NOT(ISERROR(SEARCH("CUMPLIDA",AC5)))</formula>
    </cfRule>
    <cfRule type="containsText" dxfId="30" priority="59" stopIfTrue="1" operator="containsText" text="PENDIENTE">
      <formula>NOT(ISERROR(SEARCH("PENDIENTE",AC5)))</formula>
    </cfRule>
    <cfRule type="containsText" dxfId="29" priority="60" stopIfTrue="1" operator="containsText" text="INCUMPLIDA">
      <formula>NOT(ISERROR(SEARCH("INCUMPLIDA",AC5)))</formula>
    </cfRule>
  </conditionalFormatting>
  <conditionalFormatting sqref="AI5:AI6">
    <cfRule type="containsText" dxfId="28" priority="5" stopIfTrue="1" operator="containsText" text="EN TERMINO">
      <formula>NOT(ISERROR(SEARCH("EN TERMINO",AI5)))</formula>
    </cfRule>
    <cfRule type="containsText" priority="6" operator="containsText" text="AMARILLO">
      <formula>NOT(ISERROR(SEARCH("AMARILLO",AI5)))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1" operator="containsText" text="ATENCIÓN">
      <formula>NOT(ISERROR(SEARCH("ATENCIÓN",AL5)))</formula>
    </cfRule>
    <cfRule type="containsText" dxfId="24" priority="2" stopIfTrue="1" operator="containsText" text="PENDIENTE">
      <formula>NOT(ISERROR(SEARCH("PENDIENTE",AL5)))</formula>
    </cfRule>
    <cfRule type="containsText" dxfId="23" priority="3" stopIfTrue="1" operator="containsText" text="INCUMPLIDA">
      <formula>NOT(ISERROR(SEARCH("INCUMPLIDA",AL5)))</formula>
    </cfRule>
    <cfRule type="containsText" dxfId="22" priority="4" stopIfTrue="1" operator="containsText" text="CUMPLIDA">
      <formula>NOT(ISERROR(SEARCH("CUMPLIDA",AL5)))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dxfId="18" priority="22" stopIfTrue="1" operator="containsText" text="EN TERMINO">
      <formula>NOT(ISERROR(SEARCH("EN TERMINO",AR5)))</formula>
    </cfRule>
    <cfRule type="containsText" priority="23" operator="containsText" text="AMARILLO">
      <formula>NOT(ISERROR(SEARCH("AMARILLO",AR5)))</formula>
    </cfRule>
    <cfRule type="containsText" dxfId="17" priority="24" stopIfTrue="1" operator="containsText" text="ALERTA">
      <formula>NOT(ISERROR(SEARCH("ALERTA",AR5)))</formula>
    </cfRule>
    <cfRule type="containsText" dxfId="16"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7" stopIfTrue="1" operator="containsText" text="PENDIENTE">
      <formula>NOT(ISERROR(SEARCH("PENDIENTE",AU5)))</formula>
    </cfRule>
    <cfRule type="containsText" dxfId="13" priority="28" stopIfTrue="1" operator="containsText" text="INCUMPLIDA">
      <formula>NOT(ISERROR(SEARCH("INCUMPLIDA",AU5)))</formula>
    </cfRule>
  </conditionalFormatting>
  <conditionalFormatting sqref="AV5 BG5:BG6">
    <cfRule type="containsText" dxfId="12" priority="19" operator="containsText" text="cerrada">
      <formula>NOT(ISERROR(SEARCH("cerrada",AV5)))</formula>
    </cfRule>
    <cfRule type="containsText" dxfId="11" priority="20" operator="containsText" text="cerrado">
      <formula>NOT(ISERROR(SEARCH("cerrado",AV5)))</formula>
    </cfRule>
    <cfRule type="containsText" dxfId="10"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6" stopIfTrue="1" operator="containsText" text="CUMPLIDA">
      <formula>NOT(ISERROR(SEARCH("CUMPLIDA",BE5)))</formula>
    </cfRule>
    <cfRule type="containsText" dxfId="3" priority="17" stopIfTrue="1" operator="containsText" text="INCUMPLIDA">
      <formula>NOT(ISERROR(SEARCH("INCUMPLIDA",BE5)))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0" stopIfTrue="1" operator="containsText" text="PENDIENTE">
      <formula>NOT(ISERROR(SEARCH("PENDIENTE",BE6)))</formula>
    </cfRule>
    <cfRule type="containsText" dxfId="0" priority="51" stopIfTrue="1" operator="containsText" text="INCUMPLIDA">
      <formula>NOT(ISERROR(SEARCH("INCUMPLIDA",BE6)))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Seguimiento</vt:lpstr>
      <vt:lpstr>Resultados seguimiento</vt:lpstr>
      <vt:lpstr>Resultado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2024-02-02T20:29:41Z</dcterms:modified>
  <cp:category/>
  <cp:contentStatus/>
</cp:coreProperties>
</file>