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 SHARE POINT\ARCHIVOS 2024\4. Enfoque hacia la prevención\Seguimiento planes de mejora\5. Supersalud\"/>
    </mc:Choice>
  </mc:AlternateContent>
  <bookViews>
    <workbookView xWindow="0" yWindow="0" windowWidth="24000" windowHeight="8130" tabRatio="437" firstSheet="1" activeTab="1"/>
  </bookViews>
  <sheets>
    <sheet name="Instructivo" sheetId="30" r:id="rId1"/>
    <sheet name="Seguimiento" sheetId="28" r:id="rId2"/>
    <sheet name="Resultados seguimiento" sheetId="27" state="hidden" r:id="rId3"/>
    <sheet name="Resultado S" sheetId="29"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1" hidden="1">Seguimiento!$A$3:$X$3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 i="28" l="1"/>
  <c r="Y6" i="28"/>
  <c r="Y5" i="28"/>
  <c r="Y4" i="28"/>
  <c r="W7" i="28"/>
  <c r="W6" i="28"/>
  <c r="S7" i="28"/>
  <c r="T7" i="28" s="1"/>
  <c r="U7" i="28" s="1"/>
  <c r="S6" i="28"/>
  <c r="T6" i="28" s="1"/>
  <c r="U6" i="28" s="1"/>
  <c r="S5" i="28"/>
  <c r="T5" i="28" s="1"/>
  <c r="U5" i="28" s="1"/>
  <c r="J8" i="29"/>
  <c r="K7" i="29" l="1"/>
  <c r="L7" i="29"/>
  <c r="L8" i="29" s="1"/>
  <c r="H7" i="29"/>
  <c r="H8" i="29" s="1"/>
  <c r="G7" i="29"/>
  <c r="F7" i="29"/>
  <c r="I8" i="29" s="1"/>
  <c r="E7" i="29"/>
  <c r="D7" i="29"/>
  <c r="E8" i="29" l="1"/>
  <c r="G8" i="29"/>
  <c r="K8" i="29"/>
  <c r="S4" i="28"/>
  <c r="T4" i="28" s="1"/>
  <c r="F6" i="27"/>
  <c r="W5" i="28" l="1"/>
  <c r="U4" i="28"/>
  <c r="W4" i="28"/>
  <c r="H6" i="27"/>
  <c r="J6" i="27"/>
  <c r="I6" i="27"/>
  <c r="G6" i="27"/>
  <c r="E6" i="27"/>
  <c r="H7" i="27" l="1"/>
  <c r="J7" i="27"/>
  <c r="F7" i="27"/>
  <c r="I7" i="27"/>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comments1.xml><?xml version="1.0" encoding="utf-8"?>
<comments xmlns="http://schemas.openxmlformats.org/spreadsheetml/2006/main">
  <authors>
    <author>Manuela Hernandez</author>
  </authors>
  <commentList>
    <comment ref="J5" authorId="0" shapeId="0">
      <text>
        <r>
          <rPr>
            <b/>
            <sz val="9"/>
            <color indexed="81"/>
            <rFont val="Tahoma"/>
            <family val="2"/>
          </rPr>
          <t>Manuela Hernandez:</t>
        </r>
        <r>
          <rPr>
            <sz val="9"/>
            <color indexed="81"/>
            <rFont val="Tahoma"/>
            <family val="2"/>
          </rPr>
          <t xml:space="preserve">
En las 7 periodos se pueden repetir la misma cantidad de fichas.</t>
        </r>
      </text>
    </comment>
  </commentList>
</comments>
</file>

<file path=xl/sharedStrings.xml><?xml version="1.0" encoding="utf-8"?>
<sst xmlns="http://schemas.openxmlformats.org/spreadsheetml/2006/main" count="697" uniqueCount="267">
  <si>
    <t>SEGUIMIENTO PLANES DE MEJORAMIENTO LOTERÍA DE BOGOTÁ</t>
  </si>
  <si>
    <r>
      <t>CODIGO:</t>
    </r>
    <r>
      <rPr>
        <sz val="8"/>
        <color theme="1"/>
        <rFont val="Arial Narrow"/>
        <family val="2"/>
      </rPr>
      <t xml:space="preserve"> FRO102-561-1</t>
    </r>
  </si>
  <si>
    <r>
      <t xml:space="preserve">FECHA: </t>
    </r>
    <r>
      <rPr>
        <sz val="8"/>
        <color theme="1"/>
        <rFont val="Arial Narrow"/>
        <family val="2"/>
      </rPr>
      <t>19/04/2023</t>
    </r>
  </si>
  <si>
    <t xml:space="preserve">Orientaciones Generales: </t>
  </si>
  <si>
    <t xml:space="preserve">El archivo contiene las siguiente hojas: </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</si>
  <si>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</si>
  <si>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</si>
  <si>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</si>
  <si>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</si>
  <si>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</si>
  <si>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</si>
  <si>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</si>
  <si>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</si>
  <si>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Proceso afectado</t>
  </si>
  <si>
    <t>Nombre del proceso auditado</t>
  </si>
  <si>
    <t>Número único del Hallazgo</t>
  </si>
  <si>
    <t>Numero consecutivo único dado por la Oficina de Control Interno</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</si>
  <si>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</si>
  <si>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</si>
  <si>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</si>
  <si>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</si>
  <si>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</si>
  <si>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</si>
  <si>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</si>
  <si>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</si>
  <si>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</si>
  <si>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</si>
  <si>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</si>
  <si>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Tipo de acción propuesta</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</si>
  <si>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</si>
  <si>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</si>
  <si>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</si>
  <si>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</si>
  <si>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</si>
  <si>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</si>
  <si>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</si>
  <si>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</si>
  <si>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</si>
  <si>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</si>
  <si>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</si>
  <si>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</si>
  <si>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</si>
  <si>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</si>
  <si>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</si>
  <si>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</si>
  <si>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</si>
  <si>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</si>
  <si>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</si>
  <si>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</si>
  <si>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</si>
  <si>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</si>
  <si>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</si>
  <si>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</si>
  <si>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SIN INICIAR Y/O EN EJECUCIÓN:</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CUMPLIDA</t>
    </r>
    <r>
      <rPr>
        <sz val="11"/>
        <color theme="1"/>
        <rFont val="Arial Narrow"/>
        <family val="2"/>
      </rPr>
      <t xml:space="preserve">: 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</si>
  <si>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</si>
  <si>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</si>
  <si>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</si>
  <si>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</si>
  <si>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</si>
  <si>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</si>
  <si>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Hoja "Resultados seguimiento", la cual refleja el estado de los planes de mejoramiento de la entidad en cada seguimiento trimestral.</t>
  </si>
  <si>
    <t>CIERRES ACCION / HALLAZGO</t>
  </si>
  <si>
    <t>Causa(s) del hallazgo</t>
  </si>
  <si>
    <t>Tipo de acción Propuesta</t>
  </si>
  <si>
    <t>Fecha de inicio
(DD-MM-AA)</t>
  </si>
  <si>
    <t>Fecha terminación
(DD-MM-AA)</t>
  </si>
  <si>
    <t>Seguimiento IIi Trimestre</t>
  </si>
  <si>
    <t>2.Fecha seguimiento</t>
  </si>
  <si>
    <t>2.Detalle del avance de la acción de mejora</t>
  </si>
  <si>
    <t>2.Actividades realizadas  a la fecha</t>
  </si>
  <si>
    <t>2.Resultado del indicador</t>
  </si>
  <si>
    <t>2. 75% avance en ejecución de la meta</t>
  </si>
  <si>
    <t>2.Alerta</t>
  </si>
  <si>
    <t>2.Analisis - Seguimiento OCI</t>
  </si>
  <si>
    <t xml:space="preserve">Estado de la acción
</t>
  </si>
  <si>
    <t>2.Auditor que realizó el seguimiento</t>
  </si>
  <si>
    <t>Origen Externo</t>
  </si>
  <si>
    <t>INFORME DE AUDITORÍA FORENSE SUPERSALUD 2022</t>
  </si>
  <si>
    <t>EJSA-APUESTAS</t>
  </si>
  <si>
    <t>Presunto retardo en la autorización para la operación asociada de la modalidad de chance de doble acierto con premio acumulado – Chance Millonario por parte de la Lotería de Bogotá al concesionario Grupo Empresarial en Línea S.A La Lotería de Bogotá presuntamente vulnera lo establecido en el parágrafo 4 del artículo Art. 2.7.2.2.1.1 del decreto 1068 de 2015, adicionado por el decreto 176 de 2017 (vigente para la época) y el acuerdo 326 de 2017, artículo 7, numeral 1 emitido por el CNJSA, como quiera que se dilató por más de 2 años sin justificación aparente, la autorización para la operación asociada de la modalidad de chance de doble acierto con premio acumulado “Chance Millonario”, al concesionario de apuestas permanentes - Grupo Empresarial en Línea S.A GELSA S.A.</t>
  </si>
  <si>
    <t>Diseñar e implementar el procedimiento para la emisión de autorizaciones, incluyendo las actividades, términos y puntos de control para la revisión y aprobación de las  mismas. La expedición del acto administrativo de autorzación de las diferentes modalidades de premio acumulado asociado, se realizará por parte de la loteria en un término no mayor de 15 días hábiles, una vez se cumpla con los requisitos de establecidos en la normatividad vigente.
La periodicidad está sujeta a la solicitudes que presente el concesionario.</t>
  </si>
  <si>
    <r>
      <t xml:space="preserve">1. Procedimiento diseñado e implementado  
2. Fecha de expedición de cada autorización </t>
    </r>
    <r>
      <rPr>
        <b/>
        <sz val="11"/>
        <color rgb="FF000000"/>
        <rFont val="Arial Narrow"/>
        <family val="2"/>
      </rPr>
      <t>-</t>
    </r>
    <r>
      <rPr>
        <sz val="11"/>
        <color rgb="FF000000"/>
        <rFont val="Arial Narrow"/>
        <family val="2"/>
      </rPr>
      <t xml:space="preserve"> Fecha de solicitud por parte del concesionario
3.- No de autorizaciones expedidas en término / No de solicitudes radicadas por el concesionario con el cumplimiento de requisitos</t>
    </r>
  </si>
  <si>
    <t xml:space="preserve">Martha Liliana Durán Cortés / Jefe Unidad de Apuestas y Control de Juegos </t>
  </si>
  <si>
    <t>30/09/2023</t>
  </si>
  <si>
    <r>
      <rPr>
        <sz val="9"/>
        <color rgb="FF000000"/>
        <rFont val="Arial Narrow"/>
        <family val="2"/>
      </rPr>
      <t>Frente al entregable 1: Se realizo procedimiento denominado EMISION DE AUTORIZACIONES DE LOS DIFERENTES PLANES DE PREMIOS Y/O
MODALIDADES DEL JUEGO DE APUESTAS PERMANENTES O CHANCE registrado con el codigo PRO420-544-1. 
Al procedimiento se le realizo una modificacion, la cual hace referencia al termino dentro del  cual se debera expedir el acto administrativo "resolucion", el cual quedo aprobado ante comite
Frente al entregable 2: Fecha de expedición de cada autorización - Fecha de solicitud por parte del concesionario", dentro del proyecto de la modificacion del procedimiento, en la linea 7 se especifica el termino establecido para la expedicion de la autorización "resolucion".  Por parte de la Unidad de Apuestas y control de juegos se reporta la Autorizacion de la Modalidad de Juego Paga Triple.
Frente al indicador No. 1 Fecha de expedición de</t>
    </r>
    <r>
      <rPr>
        <b/>
        <sz val="9"/>
        <color rgb="FFFF0000"/>
        <rFont val="Arial Narrow"/>
        <family val="2"/>
      </rPr>
      <t xml:space="preserve"> Paga Triple 25 de julio de 2023</t>
    </r>
    <r>
      <rPr>
        <sz val="9"/>
        <color rgb="FF000000"/>
        <rFont val="Arial Narrow"/>
        <family val="2"/>
      </rPr>
      <t xml:space="preserve">  - Fecha de solicitud por parte del concesionario  </t>
    </r>
    <r>
      <rPr>
        <b/>
        <sz val="9"/>
        <color rgb="FFFF0000"/>
        <rFont val="Arial Narrow"/>
        <family val="2"/>
      </rPr>
      <t xml:space="preserve">7 de julio de 2023
</t>
    </r>
    <r>
      <rPr>
        <sz val="9"/>
        <color rgb="FF000000"/>
        <rFont val="Arial Narrow"/>
        <family val="2"/>
      </rPr>
      <t xml:space="preserve">
Frente al entregable "3.No de autorizaciones expedidas en término / No de solicitudes radicadas por el concesionario con el cumplimiento de requisitos", el concesionario radico la solicitud de Paga triple cumpliendo con cada uno de los requisitos, esta autorizacion fue expedida por la Lotería de Bogotá y radicada dentro del termino establecido.   </t>
    </r>
  </si>
  <si>
    <t xml:space="preserve">Manuela Hernández J. </t>
  </si>
  <si>
    <t>Seguimiento OCI</t>
  </si>
  <si>
    <t>Presunta afectación de los recursos a percibir por el Sistema general de Seguridad Social en Salud del concepto de Derechos de explotación de apuestas permanentes de aproximadamente $ 1.927.160.425 por parte de  la Loteria de Bogota.
La Lotería de Bogotá presuntamente generó afectación en el recaudo de recursos económicos al Sistema General de Seguridad Social en Salud, de aproximadamente $1.927.160.425 durante julio 2018 a febrero 2021,por concepto de Derechos de explotación el cual corresponde al 12% de la venta de apuestas permanentes proyectada en el departamento de Cundinamarca y Bogotá por la no autorización para la operación asociada de la modalidad de chance de doble acierto con premio acumulado “Chance Millonario”, al concesionario de apuestas permanentes – Grupo Empresarial en Línea S.A GELSA S.A NIT 830.111.257-3, en marco del contrato de concesión No 68 de 2016.</t>
  </si>
  <si>
    <t>Diseñar e implementar el procedimiento para la emisión de autorizaciones, incluyendo las actividades, términos, puntos de control y áreas responsables, para la revisión y aprobación de las respectivas autorizaciones. - La expedición del acto administrativo de autorización de las diferentes modalidades de premio acumulado, se expedirá por parte de la loteria en un término no mayor de 15 días hábiles, una vez cumplan con los requisitos establecidos en la normatividad vigente.
La periodicidad está sujeta a la solicitudes que presente el concesionario.</t>
  </si>
  <si>
    <t xml:space="preserve">1. Proceso diseñado e implementado
2. Fecha de expedición de cada autorización - Fecha de solicitud por parte del concesionario
3. Controles realizados  / Controles programados en el procedimiento
</t>
  </si>
  <si>
    <t xml:space="preserve">Frente al entregable 1: Se realizo procedimiento denominado EMISION DE AUTORIZACIONES DE LOS DIFERENTES PLANES DE PREMIOS Y/O
MODALIDADES DEL JUEGO DE APUESTAS PERMANENTES O CHANCE registrado con el codigo PRO420-544-1. 
Al procedimiento se le realizo una modificacion, la cual hace referencia al termino dentro del  cual se debera expedir el acto administrativo "resolucion", el cual quedo aprobado ante comite
Frente al entregable 2: Fecha de expedición de cada autorización - Fecha de solicitud por parte del concesionario", dentro del proyecto de la modificacion del procedimiento, en la linea 7 se especifica el termino establecido para la expedicion de la autorización "resolucion".  Por parte de la Unidad de Apuestas y control de juegos se reporta la Autorizacion de la Modalidad de Juego Paga Triple.
Frente al indicador No. 1 Fecha de expedición de Paga Triple 25 de julio de 2023  - Fecha de solicitud por parte del concesionario  7 de julio de 2023
Frente al entregable ""3 Controles realizados  / Controles programados en el procedimiento: 
Para la fecha de seguimiento se ha recibido solicitud de autorizacion Unicamente de Paga Triple  por parte del concesionario, en este caso de recepcion, se realizaron los siguientes controles: 
*Recepcion de comunicaciones y solicitudes 
*Acreditacion de documentacion 
* Revision docuemental
* Protocolo de pruebas
Se anexa como evidencia la solicitud, la documentacion que fue acreditada y revisada, la validacion de documentacion y el protocolo de pruebas, que fue llevado a cabo de la mano de la Oficina de Tecnologia
</t>
  </si>
  <si>
    <t>TABLA RESUMEN ESTADO PLANES DE MEJORAMIENTO-SUPERSALUD</t>
  </si>
  <si>
    <t>ÁREA AFECTADA</t>
  </si>
  <si>
    <t>ORIGEN</t>
  </si>
  <si>
    <t>N° OBSERVACIONES</t>
  </si>
  <si>
    <t>N° OBSERVACIONES CERRADAS</t>
  </si>
  <si>
    <t>N° ACCIONES</t>
  </si>
  <si>
    <t xml:space="preserve">ACCIONES CERRADAS </t>
  </si>
  <si>
    <t>ACCIONES INCUMPLIDAS</t>
  </si>
  <si>
    <t xml:space="preserve"> EN EJECUCIÓN</t>
  </si>
  <si>
    <t>UNIDAD DE APUESTAS Y CONTROL DE JUEGOS</t>
  </si>
  <si>
    <t>AUDITORÍA FORENSE SUPERSALUD</t>
  </si>
  <si>
    <t>TOTAL</t>
  </si>
  <si>
    <t>TABLA RESUMEN ESTADO PLANES DE MEJORAMIENTO</t>
  </si>
  <si>
    <t>ACCIONES CERRADAS A 31/12/2022</t>
  </si>
  <si>
    <t>ACCIONES CERRADAS I TRIMESTRE 2023</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</si>
  <si>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</si>
  <si>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</si>
  <si>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</si>
  <si>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</si>
  <si>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</si>
  <si>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</si>
  <si>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</si>
  <si>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</si>
  <si>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ACCIÓN</t>
  </si>
  <si>
    <t>Área responsable de ejecución</t>
  </si>
  <si>
    <t>Líder área responsable de ejecución</t>
  </si>
  <si>
    <t>Fórmula del indicador</t>
  </si>
  <si>
    <t>Fecha de inicio</t>
  </si>
  <si>
    <t>Fecha terminación</t>
  </si>
  <si>
    <t>2. Fecha seguimiento</t>
  </si>
  <si>
    <t>2.Evidencias o soportes ejecución acción de mejora</t>
  </si>
  <si>
    <t>2. 25% avance en ejecución de la meta</t>
  </si>
  <si>
    <t>2.Analisis - Seguimiento OCI4</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</si>
  <si>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</si>
  <si>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</si>
  <si>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</si>
  <si>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</si>
  <si>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</si>
  <si>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</si>
  <si>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</si>
  <si>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</si>
  <si>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</si>
  <si>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</si>
  <si>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</si>
  <si>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</si>
  <si>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</si>
  <si>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</si>
  <si>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</si>
  <si>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</si>
  <si>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</si>
  <si>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</si>
  <si>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</si>
  <si>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</si>
  <si>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</si>
  <si>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</si>
  <si>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</si>
  <si>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</si>
  <si>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</si>
  <si>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</si>
  <si>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</si>
  <si>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</si>
  <si>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</si>
  <si>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</si>
  <si>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</si>
  <si>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</si>
  <si>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</si>
  <si>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</si>
  <si>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</si>
  <si>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</si>
  <si>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</si>
  <si>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</si>
  <si>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</si>
  <si>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</si>
  <si>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</si>
  <si>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</si>
  <si>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</si>
  <si>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</si>
  <si>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</si>
  <si>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</si>
  <si>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</si>
  <si>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</si>
  <si>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Correctiva</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</si>
  <si>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</si>
  <si>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</si>
  <si>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</si>
  <si>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</si>
  <si>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</si>
  <si>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</si>
  <si>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</si>
  <si>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</si>
  <si>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</si>
  <si>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</si>
  <si>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</si>
  <si>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</si>
  <si>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</si>
  <si>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</si>
  <si>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</si>
  <si>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</si>
  <si>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</si>
  <si>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</si>
  <si>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</si>
  <si>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</si>
  <si>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</si>
  <si>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</si>
  <si>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</si>
  <si>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</si>
  <si>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</si>
  <si>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</si>
  <si>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</si>
  <si>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</si>
  <si>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</si>
  <si>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</si>
  <si>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</si>
  <si>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</si>
  <si>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</si>
  <si>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</si>
  <si>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</si>
  <si>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</si>
  <si>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</si>
  <si>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</si>
  <si>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</si>
  <si>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</si>
  <si>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</si>
  <si>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</si>
  <si>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</si>
  <si>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</si>
  <si>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</si>
  <si>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</si>
  <si>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</si>
  <si>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</si>
  <si>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</si>
  <si>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</si>
  <si>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</si>
  <si>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</si>
  <si>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</si>
  <si>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</si>
  <si>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</si>
  <si>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</si>
  <si>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</si>
  <si>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</si>
  <si>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</si>
  <si>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</si>
  <si>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</si>
  <si>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</si>
  <si>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</si>
  <si>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</si>
  <si>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</si>
  <si>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</si>
  <si>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</si>
  <si>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</si>
  <si>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</si>
  <si>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</si>
  <si>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</si>
  <si>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</si>
  <si>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</si>
  <si>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</si>
  <si>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Acción de mejora</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</si>
  <si>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</si>
  <si>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ABIERTO</t>
  </si>
  <si>
    <t xml:space="preserve">Se sugiere el cierre de la acción de mejora; revisada el 11/10/2023 la carpeta compartida de planes de mejoramiento, se identificó lo siguiente: 
Frente al entregable "1. Procedimiento diseñado e implementado", actividad cumplida (100%) en el II trimestre. 
Frente al entregable "2. Fecha de expedición de cada autorización - Fecha de solicitud por parte del concesionario", se identifica cumplimiento del 100%, dado que, el proceso responsable aportó los siguientes soportes: 
-. Resolución N°114 del 25 de julio del 2023 "Por la cual se autoriza la operación de un incentivo con cobro denominado «Paga Triple» en el territorio de Bogotá, D.C., y el Departamento de 
Cundinamarca a Grupo Empresarial enLínea S.A., de julio 26 de 2023 hasta el 3  de febrero de 2027."
-. Memorando n°1-2023-2156 del 07/07/2023, cuyo asunto es "Solicitud de Autorización lncent¡vo Con Cobro "PAGA TRIPLE" con la cual el concesionario solicitó la autorización de este incentivo. 
De acuerdo a lo anterior, y teniendo en cuenta que el el 17 de julio, se realizó reunión para realización del protocolo de pruebas tecnológicas (de conformidad con la actividad 5 del procedimiento PRO420-544 EMISION DE AUTORIZACIONES DE LOS DIFERENTES PLANES DE PREMIOS Y/O MODALIDADES DEL JUEGO DE APUESTAS PERMANENTES O CHANCE del 19/04/2023) y se encuentra la gestión de la Oficina Gestión TIC para la gestión correspondiente de la información, la expedición de la resolución de autorización se realizó dentro de los 15 días hábiles (al sexto día hábil)  de conformidad con la actividad n°7 del procedimiento.
Frente al entregable "3.No de autorizaciones expedidas en término / No de solicitudes radicadas por el concesionario con el cumplimiento de requisitos" se identifica cumplimiento del 100%, con la expedición de la Resolución  N°114 del 25 de julio del 2023 para la modalidad de juego "Paga Triple". 
Previamente, el proceso realizó la revisión de requisitos para lo cual creo la carpeta física, donde se encuentra la documentación relacionada. 
</t>
  </si>
  <si>
    <t>Hallazgo No 14: Presunta ausencia de la autorización de la entidad concedente en los puntos de venta que comercializan apuestas permanentes El GRUPO EMPRESARIAL EN LÍNEA – GELSA S.A. no exhibe ni tramita ante la Lotería de Bogotá, la autorización necesaria para la comercialización de las apuestas permanentes en los puntos de venta, con lo cual presuntamente incumple lo establecido en el artículo 2 del decreto 1350 de 2003, reglamentario de la ley 643 de 2001, compilado en el artículo 2.7.2.1.2 del Decreto 1068 de 2015, numeral 7 del artículo 13 del decreto 1350 de 2007, artículo 2.7.2.4.8. del Decreto 1068 de 2015 y literal g) del artículo 4 de la ley 643 de 2001.</t>
  </si>
  <si>
    <t xml:space="preserve">Diseñar e implementar el procedimiento de solicitud de autorización para  apertura de nuevos puntos o cambio de sede:
A través del sistema de Auditoría Chanseguro, el concesionario remitirá en un archivo plano, la información de los puntos de venta sobre los cuales pretende obtener autorización, indicando por cada punto de venta (código, dirección, barrio, localidad, municipio, número de matricula mercantil)
La Lotería de Bogotá verificará el cumplimiento de requisitos por parte del concesionario y posteriormente expedirá la respectiva autorizacion de manera expresa y escrita mediante el envio de un código QR, para cada punto de venta fijo.  Este código QR hará las veces de licencia de que trata el numeral 7 del artículo 2.7.4.2.8 del Decreto 1068 de 2015.  El concesionario debe imprimir el código QR y exhibirlo en cada punto de venta.  En las visitas de inspección en el marco de la fiscalización que realiza  la Unidad de Apuestas y Control de Juegos de la Lotería de Bogotá validará que la licencia se encuentra exhibida.
</t>
  </si>
  <si>
    <r>
      <rPr>
        <sz val="11"/>
        <color rgb="FF000000"/>
        <rFont val="Arial Narrow"/>
        <family val="2"/>
      </rPr>
      <t xml:space="preserve">1.  Procedimiento diseñado e implementado
2.  No de autorizaciones o licencias expedidas </t>
    </r>
    <r>
      <rPr>
        <b/>
        <sz val="11"/>
        <color rgb="FF000000"/>
        <rFont val="Arial Narrow"/>
        <family val="2"/>
      </rPr>
      <t>/</t>
    </r>
    <r>
      <rPr>
        <sz val="11"/>
        <color rgb="FF000000"/>
        <rFont val="Arial Narrow"/>
        <family val="2"/>
      </rPr>
      <t xml:space="preserve"> Número de autorizaciones o licencias solicitadas
</t>
    </r>
  </si>
  <si>
    <r>
      <rPr>
        <sz val="11"/>
        <color rgb="FF000000"/>
        <rFont val="Arial Narrow"/>
        <family val="2"/>
      </rPr>
      <t>Entregable "1.  Procedimiento diseñado e implementado" codigo del procedimiento PRO420-530-1 apertura de nuevos puntos de venta.
Entregable "2.  No de autorizaciones o licencias expedidas / Número de autorizaciones o licencias solicitadas. El área responsable reporta que se han Expedido y autorizado</t>
    </r>
    <r>
      <rPr>
        <sz val="11"/>
        <color rgb="FFFF0000"/>
        <rFont val="Arial Narrow"/>
        <family val="2"/>
      </rPr>
      <t xml:space="preserve"> </t>
    </r>
    <r>
      <rPr>
        <sz val="11"/>
        <color rgb="FF000000"/>
        <rFont val="Arial Narrow"/>
        <family val="2"/>
      </rPr>
      <t>101</t>
    </r>
    <r>
      <rPr>
        <sz val="11"/>
        <color rgb="FFFF0000"/>
        <rFont val="Arial Narrow"/>
        <family val="2"/>
      </rPr>
      <t xml:space="preserve"> </t>
    </r>
    <r>
      <rPr>
        <sz val="11"/>
        <color rgb="FF000000"/>
        <rFont val="Arial Narrow"/>
        <family val="2"/>
      </rPr>
      <t>nuevos puntos de venta desde diciembre 2022 hasta junio 2023, los mismas licencias solicitadas, todos los puntos solicitados han cumplido con los requisitos. Las evidencias se pueden validar directamente en el aplicativo chanseguro. Se adjunta una de las comunicaciones como ejemplo de como llega la solicitud por parte del concesionario</t>
    </r>
  </si>
  <si>
    <t>Realizar un cruce de información de las ventas registradas en el sistema de Auditoría y el inventario de puntos de venta autorizados. Dicho cruce será realizado de forma mensual y se generará un reporte sobre la posible diferencia en la auditoría.
En el caso de encontrar inconsistencias en los cruces de información, formular los respectivos requerimientos al concesionario, efectuando seguimiento a las respuestas y a las acciones adoptadas para subsanar dicha situación.
Evidencia de lo anterior se construirá un informe donde se presente el desarrollo o programación en el sistema de auditoria de CHANSEGURO</t>
  </si>
  <si>
    <t>1. Puntos con venta registrada /  Puntos de venta autorizados
2. Número de acciones ejecutadas / Número total de acciones formuladas 
3.- Número de seguimientos realizados a las inconsistencias halladas en los cruces de información/ Número total de inconsistencias halladas</t>
  </si>
  <si>
    <t xml:space="preserve">Ingeniero Líder del Sistema de Auditoría / Martha Liliana Durán Cortés / Jefe Unidad de Apuestas y Control de Juegos </t>
  </si>
  <si>
    <r>
      <rPr>
        <sz val="11"/>
        <color rgb="FF000000"/>
        <rFont val="Arial Narrow"/>
        <family val="2"/>
      </rPr>
      <t xml:space="preserve">El sistema de auditoria denominado Chanseguro se encarga de realizar el cruce de informacion que se relaciona en el hallazgo, adicional el sistema de auditoria realiza un segumiento diario con el cruce de la informacion. Se anexa el manual de usuario de Chanseguro, donde no solo encuentran la descripción de los reportes solicitados en el marco de la auditoria de la supersalud (paginas 18 y 20 respectivamente) si no una descripción de todos los reportes que tiene Chansguero en la actualidad.
Frente al entregable 1. Puntos con venta registrada /  Puntos de venta autorizados, Se anexa el pantallazo donde a traves de chanseguro se valida la informacion y se anexa la informacion que hace referencia al indicador . 
</t>
    </r>
    <r>
      <rPr>
        <sz val="11"/>
        <color rgb="FFFF0000"/>
        <rFont val="Arial Narrow"/>
        <family val="2"/>
      </rPr>
      <t>Frente al entregable 2. Número de acciones ejecutadas / Número total de acciones formuladas.  Se realiza mesa de trabajo el dia 6 de junio de 2023 (se anexa acta) con el concesionario y se valida que la falla se esta presentando en el cargue de informacion del sistema de auditoria Chanseguro, por lo que se procede a solicitar apoyo a mesa de servicio para subsanar  el cargue de la informacion ( se anexa comunicacion interna)
Frente al entregable 3.- Número de seguimientos realizados a las inconsistencias halladas en los cruces de información/ Número total de inconsistencias halladas, se procede a realizar comunicacion a mesa de servicio solicitando el plan de mejora en el sistema de auditoria de chanseguro, se anexa memorando de respuesta y evidencia de la solucion.
Por lo que el area de sistemas valida y determina que el sistema no estaba cargando la informacion adecuadamante y corrige la accion.
Se solicita a traves de correo a la Supersalud el cierre de este hallazgo  ( se anexa correo enviado a la supersalud)</t>
    </r>
  </si>
  <si>
    <t xml:space="preserve">Se sugiere el cierre de la acción; revisada la carpeta compartida de planes de mejoramiento el 14/07/2023 se identificó lo siguiente: 
1. Acta de mesa de trabajo del 06/06/2023 entre la Unidad de Apuestas, Gestión TIC y Gerencia General, con el objetivo de "precisar información respecto al
plan de mejoramiento presentado dentro de la auditoría forense Supersalud para el hallazgo No. 14 en relación con puntos de venta"; donde se reformularan las 3 acciones para subsanar el hallazgo identificado. 
2. Memorando n°3-2023-933 del 06/06/2023 donde la Unidad de Apuestas solicita a la Oficina Gestión TIC realizar los ajustes correspondientes para nuevos
filtros que permitan discriminar los puntos de ventas autorizados.
3. Memorando n°: 3-2023-1035 del 22/06/2023 donde la Oficina Gestión TIC comunica los ajustes realizados, de conformidad con la solicitud realizada por la Unidad de Apuestas. 
4. Correo electrónico de reporte de cumplimiento de compromisos del 15 y 21 de junio del 2023. 
5. Correo electrónico del 27/06/2023 de la Subgerencia solicitando a la Supersalud ajuste de las acciones formuladas para el citado hallazgo, teniendo en cuenta que a la fecha se subsanaron las debilidades identificadas. 
Por tanto, la OCI considera que se subsanó el hallazgo de fondo en la plataforma Chanseguro. 
No obstante, se recomienda realizar seguimiento a la solicitud elevada, para confirmación del ajuste de las acciones formuladas para el presente hallazgo; lo anterior, teniendo en cuenta que la fecha de cumplimiento se proyecto para el 25/07/2023. 
</t>
  </si>
  <si>
    <t xml:space="preserve">Se sugiere el cierre de la acción; revisada la carpeta compartida de planes de mejoramiento el 14/07/2023 se identificó: 
Respecto del entregable "1.  Procedimiento diseñado e implementado" cumplimiento en el IV Trimestre del 2022.
Respecto del entregable "2.  No de autorizaciones o licencias expedidas / Número de autorizaciones o licencias solicitadas. Así mismo, cuenta con objetivo, alcance y políticas de operación". En el I trimestre se reportaron los soportes correspondientes para los 79 nuevos puntos de venta autorizados (Reportes de autorización de puntos de venta: 16/12/2022 15 puntos; 30/12/2022 6 puntos; 08/02/2023 29 puntos; 22/03/2023 13 puntos; 28/03/2023 16 puntos.
Así mismo, se identificó solicitud del 16/06/2023 del concesionario para autorización de 2 nuevos puntos de ventas y la autorización correspondiente. 
De acuerdo a lo anterior, en visita del 18/07/2023 se validó en la plataforma chanseguro junto a los responsables, el reporte de las licencias de autorización corrspondientes; la validación de las licencias de los 81 puntos se realizó el 17/07/2023. 
</t>
  </si>
  <si>
    <r>
      <t xml:space="preserve">Se sugiere el cierre de la acción de mejora; revisada el 11/10/2023 la carpeta compartida de planes de mejoramiento, se identificó lo siguiente: 
Frente al entregable "1. Procedimiento diseñado e implementado", actividad cumplida (100%) en el II trimestre. 
Frente al entregable "2. Fecha de expedición de cada autorización - Fecha de solicitud por parte del concesionario", se identifica cumplimiento del 100%, dado que,  el proceso responsable aportó los siguientes soportes: 
-. Resolución N°114 del 25 de julio del 2023 "Por la cual se autoriza la operación de un incentivo con cobro denominado «Paga Triple» en el territorio de Bogotá, D.C., y el Departamento de 
Cundinamarca a Grupo Empresarial enLínea S.A., de julio 26 de 2023 hasta el 3  de febrero de 2027."
-. Memorando n°1-2023-2156 del 07/07/2023, cuyo asunto es "Solicitud de Autorización lncent¡vo Con Cobro "PAGA TRIPLE" con la cual el concesionario solicitó la autorización de este incentivo. 
De acuerdo a lo anterior, y teniendo en cuenta que el el 17 de julio, se realizó reunión para realización del protocolo de pruebas tecnológicas (de conformidad con la actividad 5 del procedimiento PRO420-544 EMISION DE AUTORIZACIONES DE LOS DIFERENTES PLANES DE PREMIOS Y/O MODALIDADES DEL JUEGO DE APUESTAS PERMANENTES O CHANCE del 19/04/2023) y se encuentra la gestión de la Oficina Gestión TIC para la gestión correspondiente de la información, la expedición de la resolución de autorización se realizó dentro de los 15 días hábiles (al sexto día hábil)  de conformidad con la actividad n°7 del procedimiento.
</t>
    </r>
    <r>
      <rPr>
        <b/>
        <sz val="10"/>
        <color rgb="FF000000"/>
        <rFont val="Arial Narrow"/>
        <family val="2"/>
      </rPr>
      <t xml:space="preserve">
</t>
    </r>
    <r>
      <rPr>
        <sz val="10"/>
        <color rgb="FF000000"/>
        <rFont val="Arial Narrow"/>
        <family val="2"/>
      </rPr>
      <t xml:space="preserve">Frente al entregable "3 Controles realizados  / Controles programados en el procedimiento" se identifica cumplimiento del 100%, dado que, el porceso+V5 realizó los siguientes controles para la autorización del juego "Paga Triple": 
-. Recepcion de comunicaciones y solicitudes: se adjuntó memorando n°1-2023-2156_26 del 07/07/2023, cuyo asunto es "Solicitud de Autorización lncent¡vo Con Cobro "PAGA TRIPLE" con la cual el concesionario solicitó la autorización de este incentivo. 
-.Acreditacion de documentacion: Memorandos: 1) n°1-2023-2156_29 del 03/03/2203 cuyo asunto es "Respuesta a radicado n.º 20232600013512 – Validación incentivos con cobro «PAGA TRIPLE»"; 2) n°1-2023-2156_28 del 14/6/2023 cuyo asunto es " Respuesta a radicado n.º 20232600181202 – Alcance Validación incentivo con cobro «PAGA TRIPLE»
-.Revision documental previo al Protocolo de pruebas realizado el 17 de julio: Documento "VERIFICACION REQUISITOS PARA AUTORIZACION INCENTIVO CON COBRO DE PREMIO", donde se registra el concepto favorable para autorización de la modalidad de juego solicitada por el concesionario. 
-. Resultados del protocolo: 1) Memorando n°3-2023-1249 del 24/07/2023 radicado por la Oficina Gestión TIC a la Oficina Jurídica informando los resultados del protocolo efectuado el 17/07/2023; 2) Memroando n°3-2023-1238 del 24/07/2023 radicado por la Unidad de Apuestas y Control de Juegos a la Gerencia, donde se informa la participación y vaidación de las actividades efectuadas en el protocolo del 17/07/2023; 3) Acta de la realización del protocolo de fecha 17/07/2023, en la cual se identifican los asistentes delegados de la Unidad de Apuestas y Contorl de Juegos, Oficina Gestión TIC y del proveedor DATA CENTER. Allí se desarrolla en detalle las actividades realizadas y los resultados arrojados. 
-. Expedición de Resolución: Resolución N°114 del 25 de julio del 2023 "Por la cual se autoriza la operación de un incentivo con cobro denominado «Paga Triple» en el territorio de Bogotá, D.C., y el Departamento de 
Cundinamarca a Grupo Empresarial enLínea S.A., de julio 26 de 2023 hasta el 3  de febrero de 2027."m, dentro de la fecha contempada en la actividad n°7 del procedimiento PRO420-544 EMISION DE AUTORIZACIONES DE LOS DIFERENTES PLANES DE PREMIOS Y/O MODALIDADES DEL JUEGO DE APUESTAS PERMANENTES O CHANCE del 19/04/2023 (15 días hábiles)
</t>
    </r>
    <r>
      <rPr>
        <b/>
        <sz val="10"/>
        <color rgb="FF000000"/>
        <rFont val="Arial Narrow"/>
        <family val="2"/>
      </rPr>
      <t xml:space="preserve">
</t>
    </r>
  </si>
  <si>
    <t xml:space="preserve">Cerrada por el ente de control mediante memorando n°20245900100431271 del 18/03/2024; página 2. </t>
  </si>
  <si>
    <t xml:space="preserve">Cerrada por el ente de control mediante memorando n°20245900100431271 del 18/03/2024; página 3. </t>
  </si>
  <si>
    <t xml:space="preserve">Cerrada por el ente de control mediante memorando n°20245900100431271 del 18/03/2024; página 3 a 5. </t>
  </si>
  <si>
    <t>ACCIONES CUMPLIDAS II TRIMESTRE 2023</t>
  </si>
  <si>
    <t>ACCIONES CUMPLIDAS III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</si>
</sst>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63"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name val="Arial Narrow"/>
      <family val="2"/>
    </font>
    <font>
      <sz val="10"/>
      <color rgb="FFFF0000"/>
      <name val="Arial Narrow"/>
      <family val="2"/>
    </font>
    <font>
      <b/>
      <sz val="9"/>
      <color indexed="81"/>
      <name val="Tahoma"/>
      <family val="2"/>
    </font>
    <font>
      <sz val="9"/>
      <color indexed="81"/>
      <name val="Tahoma"/>
      <family val="2"/>
    </font>
    <font>
      <b/>
      <sz val="8"/>
      <color theme="1"/>
      <name val="Arial Narrow"/>
      <family val="2"/>
    </font>
    <font>
      <sz val="8"/>
      <color theme="1"/>
      <name val="Arial Narrow"/>
      <family val="2"/>
    </font>
    <font>
      <b/>
      <sz val="9"/>
      <color theme="0"/>
      <name val="Arial Narrow"/>
      <family val="2"/>
    </font>
    <font>
      <sz val="9"/>
      <color theme="1"/>
      <name val="Arial Narrow"/>
      <family val="2"/>
    </font>
    <font>
      <b/>
      <sz val="12"/>
      <color theme="0"/>
      <name val="Arial Narrow"/>
      <family val="2"/>
    </font>
    <font>
      <sz val="12"/>
      <color theme="0"/>
      <name val="Arial Narrow"/>
      <family val="2"/>
    </font>
    <font>
      <sz val="9"/>
      <name val="Arial Narrow"/>
      <family val="2"/>
    </font>
    <font>
      <b/>
      <sz val="9"/>
      <name val="Arial Narrow"/>
      <family val="2"/>
    </font>
    <font>
      <sz val="11"/>
      <name val="Arial Narrow"/>
      <family val="2"/>
    </font>
    <font>
      <sz val="11"/>
      <color rgb="FF000000"/>
      <name val="Arial Narrow"/>
      <family val="2"/>
    </font>
    <font>
      <b/>
      <sz val="11"/>
      <color rgb="FF000000"/>
      <name val="Arial Narrow"/>
      <family val="2"/>
    </font>
    <font>
      <sz val="9"/>
      <color rgb="FF000000"/>
      <name val="Arial Narrow"/>
      <family val="2"/>
    </font>
    <font>
      <b/>
      <sz val="10"/>
      <color theme="1"/>
      <name val="Arial"/>
      <family val="2"/>
    </font>
    <font>
      <sz val="10"/>
      <color theme="1"/>
      <name val="Arial"/>
      <family val="2"/>
    </font>
    <font>
      <b/>
      <sz val="9"/>
      <color theme="0"/>
      <name val="Arial"/>
      <family val="2"/>
    </font>
    <font>
      <b/>
      <sz val="11"/>
      <color theme="0"/>
      <name val="Arial"/>
      <family val="2"/>
    </font>
    <font>
      <sz val="11"/>
      <color theme="0"/>
      <name val="Arial"/>
      <family val="2"/>
    </font>
    <font>
      <sz val="11"/>
      <color theme="1"/>
      <name val="Arial"/>
      <family val="2"/>
    </font>
    <font>
      <sz val="10"/>
      <color rgb="FF000000"/>
      <name val="Arial Narrow"/>
      <family val="2"/>
    </font>
    <font>
      <b/>
      <sz val="10"/>
      <color rgb="FF000000"/>
      <name val="Arial Narrow"/>
      <family val="2"/>
    </font>
    <font>
      <sz val="9"/>
      <color rgb="FF000000"/>
      <name val="Arial Narrow"/>
      <family val="2"/>
    </font>
    <font>
      <b/>
      <sz val="9"/>
      <color rgb="FFFF0000"/>
      <name val="Arial Narrow"/>
      <family val="2"/>
    </font>
    <font>
      <sz val="11"/>
      <color rgb="FFFF0000"/>
      <name val="Arial Narrow"/>
      <family val="2"/>
    </font>
  </fonts>
  <fills count="27">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EAEFF7"/>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E6FAF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style="thin">
        <color rgb="FF000000"/>
      </top>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medium">
        <color rgb="FFFFFFFF"/>
      </right>
      <top style="medium">
        <color rgb="FFFFFFFF"/>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7">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20">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1" xfId="0" applyFont="1" applyBorder="1"/>
    <xf numFmtId="0" fontId="30" fillId="0" borderId="7" xfId="0" applyFont="1" applyBorder="1"/>
    <xf numFmtId="0" fontId="30" fillId="0" borderId="9" xfId="0" applyFont="1" applyBorder="1"/>
    <xf numFmtId="0" fontId="30" fillId="0" borderId="12"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1"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9" fontId="29" fillId="0" borderId="3" xfId="0" applyNumberFormat="1" applyFont="1" applyBorder="1" applyAlignment="1" applyProtection="1">
      <alignment horizontal="center" vertical="center"/>
      <protection locked="0"/>
    </xf>
    <xf numFmtId="9" fontId="29" fillId="14" borderId="3" xfId="0" applyNumberFormat="1" applyFont="1" applyFill="1" applyBorder="1" applyAlignment="1" applyProtection="1">
      <alignment horizontal="center" vertical="center"/>
      <protection locked="0"/>
    </xf>
    <xf numFmtId="9" fontId="29" fillId="0" borderId="1" xfId="0" applyNumberFormat="1" applyFont="1" applyBorder="1" applyAlignment="1" applyProtection="1">
      <alignment horizontal="center" vertical="center"/>
      <protection locked="0"/>
    </xf>
    <xf numFmtId="0" fontId="28" fillId="0" borderId="0" xfId="0" applyFont="1" applyAlignment="1" applyProtection="1">
      <alignment vertical="center"/>
      <protection locked="0"/>
    </xf>
    <xf numFmtId="0" fontId="36" fillId="4" borderId="1" xfId="0" applyFont="1" applyFill="1" applyBorder="1" applyAlignment="1" applyProtection="1">
      <alignment horizontal="center" vertical="center"/>
      <protection locked="0"/>
    </xf>
    <xf numFmtId="0" fontId="35" fillId="0" borderId="0" xfId="0" applyFont="1"/>
    <xf numFmtId="0" fontId="28" fillId="20" borderId="1" xfId="0" applyFont="1" applyFill="1" applyBorder="1" applyAlignment="1">
      <alignment horizontal="center" vertical="center" wrapText="1" readingOrder="1"/>
    </xf>
    <xf numFmtId="0" fontId="41" fillId="22" borderId="1" xfId="0" applyFont="1" applyFill="1" applyBorder="1" applyAlignment="1">
      <alignment horizontal="center" vertical="center" wrapText="1" readingOrder="1"/>
    </xf>
    <xf numFmtId="0" fontId="29" fillId="0" borderId="1" xfId="0" applyFont="1" applyBorder="1" applyAlignment="1">
      <alignment horizontal="center" vertical="center" wrapText="1" readingOrder="1"/>
    </xf>
    <xf numFmtId="0" fontId="36" fillId="22" borderId="1" xfId="0" applyFont="1" applyFill="1" applyBorder="1" applyAlignment="1">
      <alignment horizontal="center" vertical="center" wrapText="1" readingOrder="1"/>
    </xf>
    <xf numFmtId="0" fontId="43" fillId="0" borderId="0" xfId="0" applyFont="1" applyAlignment="1">
      <alignment horizontal="center"/>
    </xf>
    <xf numFmtId="0" fontId="34" fillId="0" borderId="0" xfId="0" applyFont="1" applyAlignment="1">
      <alignment horizontal="center" vertical="center"/>
    </xf>
    <xf numFmtId="0" fontId="30" fillId="0" borderId="0" xfId="0" applyFont="1" applyAlignment="1">
      <alignment horizontal="center" vertical="center"/>
    </xf>
    <xf numFmtId="10" fontId="31" fillId="0" borderId="1" xfId="1" applyNumberFormat="1" applyFont="1" applyBorder="1" applyAlignment="1">
      <alignment horizontal="center" vertical="center"/>
    </xf>
    <xf numFmtId="0" fontId="29" fillId="0" borderId="1" xfId="0" applyFont="1" applyBorder="1" applyAlignment="1">
      <alignment horizontal="center" vertical="center"/>
    </xf>
    <xf numFmtId="0" fontId="46" fillId="0" borderId="1" xfId="0" applyFont="1" applyBorder="1" applyAlignment="1" applyProtection="1">
      <alignment horizontal="center" vertical="center" wrapText="1"/>
      <protection locked="0"/>
    </xf>
    <xf numFmtId="0" fontId="46" fillId="0" borderId="1" xfId="4" applyFont="1" applyFill="1" applyBorder="1" applyAlignment="1" applyProtection="1">
      <alignment horizontal="center" vertical="center" wrapText="1"/>
    </xf>
    <xf numFmtId="0" fontId="43" fillId="16" borderId="1" xfId="0" applyFont="1" applyFill="1" applyBorder="1" applyAlignment="1">
      <alignment horizontal="center" vertical="center" wrapText="1"/>
    </xf>
    <xf numFmtId="0" fontId="48" fillId="0" borderId="1" xfId="0" applyFont="1" applyBorder="1" applyAlignment="1" applyProtection="1">
      <alignment horizontal="justify" vertical="center" wrapText="1"/>
      <protection locked="0"/>
    </xf>
    <xf numFmtId="0" fontId="46" fillId="0" borderId="1" xfId="0" applyFont="1" applyBorder="1" applyAlignment="1">
      <alignment horizontal="center" vertical="center" wrapText="1"/>
    </xf>
    <xf numFmtId="0" fontId="48" fillId="0" borderId="1" xfId="0" applyFont="1" applyBorder="1" applyAlignment="1" applyProtection="1">
      <alignment horizontal="center" vertical="center" wrapText="1"/>
      <protection locked="0"/>
    </xf>
    <xf numFmtId="14" fontId="48" fillId="0" borderId="1" xfId="0" applyNumberFormat="1"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protection locked="0"/>
    </xf>
    <xf numFmtId="0" fontId="34" fillId="0" borderId="0" xfId="0" applyFont="1" applyAlignment="1">
      <alignment wrapText="1"/>
    </xf>
    <xf numFmtId="0" fontId="40" fillId="18" borderId="1" xfId="0" applyFont="1" applyFill="1" applyBorder="1" applyAlignment="1">
      <alignment horizontal="center" vertical="center" wrapText="1" readingOrder="1"/>
    </xf>
    <xf numFmtId="0" fontId="40" fillId="18" borderId="1" xfId="0" applyFont="1" applyFill="1" applyBorder="1" applyAlignment="1">
      <alignment horizontal="center" vertical="center" wrapText="1"/>
    </xf>
    <xf numFmtId="0" fontId="40" fillId="19" borderId="1" xfId="0" applyFont="1" applyFill="1" applyBorder="1" applyAlignment="1">
      <alignment horizontal="center" vertical="center" wrapText="1"/>
    </xf>
    <xf numFmtId="0" fontId="40" fillId="20" borderId="1" xfId="0" applyFont="1" applyFill="1" applyBorder="1" applyAlignment="1">
      <alignment horizontal="center" vertical="center" wrapText="1" readingOrder="1"/>
    </xf>
    <xf numFmtId="0" fontId="40" fillId="21" borderId="1" xfId="0" applyFont="1" applyFill="1" applyBorder="1" applyAlignment="1">
      <alignment horizontal="center" vertical="center" wrapText="1" readingOrder="1"/>
    </xf>
    <xf numFmtId="0" fontId="40" fillId="15" borderId="1" xfId="0" applyFont="1" applyFill="1" applyBorder="1" applyAlignment="1">
      <alignment horizontal="center" vertical="center" wrapText="1" readingOrder="1"/>
    </xf>
    <xf numFmtId="0" fontId="40" fillId="16" borderId="1" xfId="0" applyFont="1" applyFill="1" applyBorder="1" applyAlignment="1">
      <alignment horizontal="center" vertical="center" wrapText="1" readingOrder="1"/>
    </xf>
    <xf numFmtId="0" fontId="44" fillId="23" borderId="1" xfId="0" applyFont="1" applyFill="1" applyBorder="1" applyAlignment="1">
      <alignment horizontal="center" vertical="center"/>
    </xf>
    <xf numFmtId="0" fontId="45" fillId="23" borderId="1" xfId="0" applyFont="1" applyFill="1" applyBorder="1" applyAlignment="1">
      <alignment horizontal="center" vertical="center"/>
    </xf>
    <xf numFmtId="0" fontId="37" fillId="22" borderId="1" xfId="0" applyFont="1" applyFill="1" applyBorder="1" applyAlignment="1">
      <alignment horizontal="center" vertical="center" wrapText="1" readingOrder="1"/>
    </xf>
    <xf numFmtId="0" fontId="20" fillId="18" borderId="26" xfId="0" applyFont="1" applyFill="1" applyBorder="1" applyAlignment="1">
      <alignment horizontal="center" vertical="center" wrapText="1" readingOrder="1"/>
    </xf>
    <xf numFmtId="0" fontId="20" fillId="18" borderId="27" xfId="0" applyFont="1" applyFill="1" applyBorder="1" applyAlignment="1">
      <alignment horizontal="center" vertical="center" wrapText="1"/>
    </xf>
    <xf numFmtId="0" fontId="20" fillId="19" borderId="2" xfId="0" applyFont="1" applyFill="1" applyBorder="1" applyAlignment="1">
      <alignment horizontal="center" vertical="center" wrapText="1"/>
    </xf>
    <xf numFmtId="0" fontId="20" fillId="20" borderId="28" xfId="0" applyFont="1" applyFill="1" applyBorder="1" applyAlignment="1">
      <alignment horizontal="center" vertical="center" wrapText="1" readingOrder="1"/>
    </xf>
    <xf numFmtId="0" fontId="20" fillId="21" borderId="26" xfId="0" applyFont="1" applyFill="1" applyBorder="1" applyAlignment="1">
      <alignment horizontal="center" vertical="center" wrapText="1" readingOrder="1"/>
    </xf>
    <xf numFmtId="0" fontId="20" fillId="15" borderId="26" xfId="0" applyFont="1" applyFill="1" applyBorder="1" applyAlignment="1">
      <alignment horizontal="center" vertical="center" wrapText="1" readingOrder="1"/>
    </xf>
    <xf numFmtId="0" fontId="20" fillId="16" borderId="26" xfId="0" applyFont="1" applyFill="1" applyBorder="1" applyAlignment="1">
      <alignment horizontal="center" vertical="center" wrapText="1" readingOrder="1"/>
    </xf>
    <xf numFmtId="0" fontId="19" fillId="22" borderId="1" xfId="0" applyFont="1" applyFill="1" applyBorder="1" applyAlignment="1">
      <alignment horizontal="center" vertical="center" wrapText="1" readingOrder="1"/>
    </xf>
    <xf numFmtId="0" fontId="53" fillId="0" borderId="1" xfId="0" applyFont="1" applyBorder="1" applyAlignment="1">
      <alignment horizontal="center" vertical="center" wrapText="1" readingOrder="1"/>
    </xf>
    <xf numFmtId="0" fontId="53" fillId="22" borderId="1" xfId="0" applyFont="1" applyFill="1" applyBorder="1" applyAlignment="1">
      <alignment horizontal="center" vertical="center" wrapText="1" readingOrder="1"/>
    </xf>
    <xf numFmtId="0" fontId="2" fillId="22" borderId="1" xfId="0" applyFont="1" applyFill="1" applyBorder="1" applyAlignment="1">
      <alignment horizontal="center" vertical="center" wrapText="1" readingOrder="1"/>
    </xf>
    <xf numFmtId="0" fontId="52" fillId="20" borderId="1" xfId="0" applyFont="1" applyFill="1" applyBorder="1" applyAlignment="1">
      <alignment horizontal="center" vertical="center" wrapText="1" readingOrder="1"/>
    </xf>
    <xf numFmtId="0" fontId="55" fillId="23" borderId="29" xfId="0" applyFont="1" applyFill="1" applyBorder="1" applyAlignment="1">
      <alignment horizontal="center" vertical="center"/>
    </xf>
    <xf numFmtId="0" fontId="56" fillId="23" borderId="6" xfId="0" applyFont="1" applyFill="1" applyBorder="1" applyAlignment="1">
      <alignment horizontal="center" vertical="center"/>
    </xf>
    <xf numFmtId="0" fontId="56" fillId="23" borderId="30" xfId="0" applyFont="1" applyFill="1" applyBorder="1" applyAlignment="1">
      <alignment horizontal="center" vertical="center"/>
    </xf>
    <xf numFmtId="0" fontId="56" fillId="23" borderId="29" xfId="0" applyFont="1" applyFill="1" applyBorder="1" applyAlignment="1">
      <alignment horizontal="center" vertical="center"/>
    </xf>
    <xf numFmtId="0" fontId="5" fillId="0" borderId="0" xfId="0" applyFont="1" applyAlignment="1">
      <alignment horizontal="center"/>
    </xf>
    <xf numFmtId="0" fontId="57" fillId="0" borderId="0" xfId="0" applyFont="1" applyAlignment="1">
      <alignment horizontal="center" vertical="center"/>
    </xf>
    <xf numFmtId="10" fontId="57" fillId="0" borderId="1" xfId="1" applyNumberFormat="1" applyFont="1" applyBorder="1" applyAlignment="1">
      <alignment horizontal="center" vertical="center"/>
    </xf>
    <xf numFmtId="14" fontId="43" fillId="0" borderId="1" xfId="0" applyNumberFormat="1" applyFont="1" applyBorder="1" applyAlignment="1" applyProtection="1">
      <alignment horizontal="center" vertical="center"/>
      <protection locked="0"/>
    </xf>
    <xf numFmtId="0" fontId="31" fillId="0" borderId="31" xfId="0" applyFont="1" applyBorder="1" applyAlignment="1">
      <alignment vertical="center"/>
    </xf>
    <xf numFmtId="0" fontId="40" fillId="0" borderId="32" xfId="0" applyFont="1" applyBorder="1" applyAlignment="1">
      <alignment horizontal="center" vertical="center"/>
    </xf>
    <xf numFmtId="0" fontId="31" fillId="0" borderId="33" xfId="0" applyFont="1" applyBorder="1" applyAlignment="1">
      <alignment vertical="center"/>
    </xf>
    <xf numFmtId="14" fontId="40" fillId="0" borderId="34" xfId="0" applyNumberFormat="1" applyFont="1" applyBorder="1" applyAlignment="1">
      <alignment horizontal="center" vertical="center"/>
    </xf>
    <xf numFmtId="14" fontId="48" fillId="15" borderId="1" xfId="0" applyNumberFormat="1" applyFont="1" applyFill="1" applyBorder="1" applyAlignment="1" applyProtection="1">
      <alignment horizontal="center" vertical="center" wrapText="1"/>
      <protection locked="0"/>
    </xf>
    <xf numFmtId="0" fontId="28" fillId="25" borderId="1" xfId="0" applyFont="1" applyFill="1" applyBorder="1" applyAlignment="1" applyProtection="1">
      <alignment horizontal="center" vertical="center" wrapText="1"/>
      <protection locked="0"/>
    </xf>
    <xf numFmtId="0" fontId="48" fillId="0" borderId="1" xfId="0" applyFont="1" applyBorder="1" applyAlignment="1" applyProtection="1">
      <alignment horizontal="justify" wrapText="1"/>
      <protection locked="0"/>
    </xf>
    <xf numFmtId="0" fontId="58" fillId="0" borderId="1" xfId="0" applyFont="1" applyBorder="1" applyAlignment="1" applyProtection="1">
      <alignment horizontal="left" vertical="top" wrapText="1"/>
      <protection locked="0"/>
    </xf>
    <xf numFmtId="0" fontId="60" fillId="26" borderId="1" xfId="0" applyFont="1" applyFill="1" applyBorder="1" applyAlignment="1" applyProtection="1">
      <alignment horizontal="left" vertical="top" wrapText="1"/>
      <protection locked="0"/>
    </xf>
    <xf numFmtId="0" fontId="51" fillId="26" borderId="1" xfId="0" applyFont="1" applyFill="1" applyBorder="1" applyAlignment="1" applyProtection="1">
      <alignment horizontal="left" vertical="center" wrapText="1"/>
      <protection locked="0"/>
    </xf>
    <xf numFmtId="9" fontId="29" fillId="0" borderId="1" xfId="0" applyNumberFormat="1" applyFont="1" applyBorder="1" applyAlignment="1">
      <alignment horizontal="center" vertical="center" wrapText="1"/>
    </xf>
    <xf numFmtId="0" fontId="49" fillId="0" borderId="1" xfId="0" applyFont="1" applyBorder="1" applyAlignment="1" applyProtection="1">
      <alignment horizontal="left" vertical="center" wrapText="1"/>
      <protection locked="0"/>
    </xf>
    <xf numFmtId="0" fontId="48"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top" wrapText="1"/>
      <protection locked="0"/>
    </xf>
    <xf numFmtId="0" fontId="48" fillId="0" borderId="1" xfId="0" applyFont="1" applyBorder="1" applyAlignment="1" applyProtection="1">
      <alignment horizontal="justify" vertical="top" wrapText="1"/>
      <protection locked="0"/>
    </xf>
    <xf numFmtId="0" fontId="49" fillId="0" borderId="1" xfId="0" applyFont="1" applyBorder="1" applyAlignment="1" applyProtection="1">
      <alignment horizontal="left" vertical="top" wrapText="1"/>
      <protection locked="0"/>
    </xf>
    <xf numFmtId="0" fontId="48" fillId="0" borderId="1" xfId="0" applyFont="1" applyBorder="1" applyAlignment="1" applyProtection="1">
      <alignment horizontal="left" vertical="top" wrapText="1"/>
      <protection locked="0"/>
    </xf>
    <xf numFmtId="0" fontId="43" fillId="16" borderId="2" xfId="0" applyFont="1" applyFill="1" applyBorder="1" applyAlignment="1">
      <alignment horizontal="center" vertical="center" wrapText="1"/>
    </xf>
    <xf numFmtId="0" fontId="48" fillId="0" borderId="1" xfId="0" applyFont="1" applyBorder="1" applyAlignment="1" applyProtection="1">
      <alignment vertical="top" wrapText="1"/>
      <protection locked="0"/>
    </xf>
    <xf numFmtId="0" fontId="46" fillId="0" borderId="1" xfId="0" applyFont="1" applyBorder="1" applyAlignment="1">
      <alignment horizontal="center" vertical="center"/>
    </xf>
    <xf numFmtId="0" fontId="35" fillId="0" borderId="0" xfId="0" applyFont="1" applyAlignment="1">
      <alignment horizontal="center"/>
    </xf>
    <xf numFmtId="0" fontId="32"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Alignment="1">
      <alignment horizontal="center" wrapText="1"/>
    </xf>
    <xf numFmtId="0" fontId="31" fillId="0" borderId="10" xfId="0" applyFont="1" applyBorder="1" applyAlignment="1">
      <alignment horizontal="center" vertical="center"/>
    </xf>
    <xf numFmtId="0" fontId="31" fillId="0" borderId="9" xfId="0" applyFont="1" applyBorder="1" applyAlignment="1">
      <alignment horizontal="center" vertical="center"/>
    </xf>
    <xf numFmtId="0" fontId="28" fillId="3" borderId="16" xfId="0" applyFont="1" applyFill="1" applyBorder="1" applyAlignment="1" applyProtection="1">
      <alignment horizontal="center" vertical="center" wrapText="1"/>
      <protection locked="0"/>
    </xf>
    <xf numFmtId="0" fontId="28" fillId="3" borderId="23" xfId="0" applyFont="1" applyFill="1" applyBorder="1" applyAlignment="1" applyProtection="1">
      <alignment horizontal="center" vertical="center" wrapText="1"/>
      <protection locked="0"/>
    </xf>
    <xf numFmtId="0" fontId="28" fillId="10"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8" fillId="24" borderId="15" xfId="0" applyFont="1" applyFill="1" applyBorder="1" applyAlignment="1" applyProtection="1">
      <alignment horizontal="center" vertical="center"/>
      <protection locked="0"/>
    </xf>
    <xf numFmtId="0" fontId="28" fillId="24" borderId="22"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24" xfId="0" applyFont="1" applyFill="1" applyBorder="1" applyAlignment="1" applyProtection="1">
      <alignment horizontal="center" vertical="center" wrapText="1"/>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top" wrapText="1"/>
      <protection locked="0"/>
    </xf>
    <xf numFmtId="0" fontId="28" fillId="3" borderId="17" xfId="0" applyFont="1" applyFill="1" applyBorder="1" applyAlignment="1" applyProtection="1">
      <alignment horizontal="center" vertical="top" wrapText="1"/>
      <protection locked="0"/>
    </xf>
    <xf numFmtId="0" fontId="28" fillId="3" borderId="14" xfId="0"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protection locked="0"/>
    </xf>
    <xf numFmtId="0" fontId="28" fillId="3" borderId="17"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protection locked="0"/>
    </xf>
    <xf numFmtId="0" fontId="47" fillId="0" borderId="4" xfId="0" applyFont="1" applyBorder="1" applyAlignment="1" applyProtection="1">
      <alignment horizontal="center" vertical="center" wrapText="1"/>
      <protection locked="0"/>
    </xf>
    <xf numFmtId="0" fontId="47" fillId="0" borderId="3" xfId="0" applyFont="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28" fillId="3" borderId="25" xfId="0" applyFont="1" applyFill="1" applyBorder="1" applyAlignment="1" applyProtection="1">
      <alignment horizontal="center" vertical="center" wrapText="1"/>
      <protection locked="0"/>
    </xf>
    <xf numFmtId="0" fontId="42" fillId="23" borderId="1" xfId="0" applyFont="1" applyFill="1" applyBorder="1" applyAlignment="1">
      <alignment horizontal="center" vertical="center"/>
    </xf>
    <xf numFmtId="0" fontId="54" fillId="23" borderId="1" xfId="0" applyFont="1" applyFill="1" applyBorder="1" applyAlignment="1">
      <alignment horizontal="center" vertical="center"/>
    </xf>
    <xf numFmtId="0" fontId="54" fillId="23" borderId="5" xfId="0" applyFont="1" applyFill="1" applyBorder="1" applyAlignment="1">
      <alignment horizontal="center" vertical="center"/>
    </xf>
    <xf numFmtId="0" fontId="35" fillId="0" borderId="0" xfId="0" applyFont="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6" fillId="7"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9" borderId="0" xfId="0" applyFont="1" applyFill="1" applyAlignment="1" applyProtection="1">
      <alignment horizontal="center" vertical="center" wrapText="1"/>
      <protection locked="0"/>
    </xf>
    <xf numFmtId="0" fontId="6" fillId="6"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1" borderId="0" xfId="0" applyFont="1" applyFill="1" applyAlignment="1" applyProtection="1">
      <alignment horizontal="center" vertical="center"/>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2" fillId="0" borderId="0" xfId="0" applyFont="1" applyAlignment="1">
      <alignment horizontal="center" vertical="center" wrapText="1"/>
    </xf>
    <xf numFmtId="0" fontId="9"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14" fontId="10" fillId="0" borderId="0" xfId="0" applyNumberFormat="1"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cellXfs>
  <cellStyles count="17">
    <cellStyle name="Hipervínculo" xfId="4" builtinId="8"/>
    <cellStyle name="Hyperlink" xfId="10"/>
    <cellStyle name="Millares 2" xfId="6"/>
    <cellStyle name="Millares 2 2" xfId="7"/>
    <cellStyle name="Millares 2 2 2" xfId="8"/>
    <cellStyle name="Millares 2 2 2 2" xfId="12"/>
    <cellStyle name="Millares 2 2 2 3" xfId="15"/>
    <cellStyle name="Millares 2 2 3" xfId="9"/>
    <cellStyle name="Millares 2 2 3 2" xfId="13"/>
    <cellStyle name="Millares 2 2 3 3" xfId="16"/>
    <cellStyle name="Millares 2 2 4" xfId="11"/>
    <cellStyle name="Millares 2 2 5" xfId="14"/>
    <cellStyle name="Normal" xfId="0" builtinId="0"/>
    <cellStyle name="Normal 2" xfId="2"/>
    <cellStyle name="Normal 3" xfId="5"/>
    <cellStyle name="Normal 4" xfId="3"/>
    <cellStyle name="Porcentaje" xfId="1" builtinId="5"/>
  </cellStyles>
  <dxfs count="118">
    <dxf>
      <fill>
        <patternFill>
          <bgColor rgb="FFFF7C8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33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7C8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33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0000"/>
        </patternFill>
      </fill>
    </dxf>
    <dxf>
      <fill>
        <patternFill>
          <bgColor rgb="FF00B050"/>
        </patternFill>
      </fill>
    </dxf>
    <dxf>
      <fill>
        <patternFill>
          <bgColor rgb="FFFF7C8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E6FAF9"/>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3638550</xdr:colOff>
      <xdr:row>42</xdr:row>
      <xdr:rowOff>666750</xdr:rowOff>
    </xdr:from>
    <xdr:to>
      <xdr:col>3</xdr:col>
      <xdr:colOff>3971925</xdr:colOff>
      <xdr:row>42</xdr:row>
      <xdr:rowOff>809625</xdr:rowOff>
    </xdr:to>
    <xdr:sp macro="" textlink="">
      <xdr:nvSpPr>
        <xdr:cNvPr id="2" name="CuadroTexto 1">
          <a:extLst>
            <a:ext uri="{FF2B5EF4-FFF2-40B4-BE49-F238E27FC236}">
              <a16:creationId xmlns:a16="http://schemas.microsoft.com/office/drawing/2014/main" id="{E95212D3-FBAE-4DF7-85C5-B7DB4F37C4AC}"/>
            </a:ext>
          </a:extLst>
        </xdr:cNvPr>
        <xdr:cNvSpPr txBox="1"/>
      </xdr:nvSpPr>
      <xdr:spPr>
        <a:xfrm>
          <a:off x="7419975" y="17516475"/>
          <a:ext cx="333375" cy="1428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42</xdr:row>
      <xdr:rowOff>1076325</xdr:rowOff>
    </xdr:from>
    <xdr:to>
      <xdr:col>3</xdr:col>
      <xdr:colOff>2600325</xdr:colOff>
      <xdr:row>42</xdr:row>
      <xdr:rowOff>1219200</xdr:rowOff>
    </xdr:to>
    <xdr:sp macro="" textlink="">
      <xdr:nvSpPr>
        <xdr:cNvPr id="3" name="CuadroTexto 2">
          <a:extLst>
            <a:ext uri="{FF2B5EF4-FFF2-40B4-BE49-F238E27FC236}">
              <a16:creationId xmlns:a16="http://schemas.microsoft.com/office/drawing/2014/main" id="{989451E7-EF56-40CE-BCC7-8F4D01955BDA}"/>
            </a:ext>
          </a:extLst>
        </xdr:cNvPr>
        <xdr:cNvSpPr txBox="1"/>
      </xdr:nvSpPr>
      <xdr:spPr>
        <a:xfrm>
          <a:off x="6048375" y="17926050"/>
          <a:ext cx="333375" cy="142875"/>
        </a:xfrm>
        <a:prstGeom prst="rect">
          <a:avLst/>
        </a:prstGeom>
        <a:solidFill>
          <a:schemeClr val="accent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42</xdr:row>
      <xdr:rowOff>1495425</xdr:rowOff>
    </xdr:from>
    <xdr:to>
      <xdr:col>3</xdr:col>
      <xdr:colOff>2628900</xdr:colOff>
      <xdr:row>42</xdr:row>
      <xdr:rowOff>1638300</xdr:rowOff>
    </xdr:to>
    <xdr:sp macro="" textlink="">
      <xdr:nvSpPr>
        <xdr:cNvPr id="4" name="CuadroTexto 3">
          <a:extLst>
            <a:ext uri="{FF2B5EF4-FFF2-40B4-BE49-F238E27FC236}">
              <a16:creationId xmlns:a16="http://schemas.microsoft.com/office/drawing/2014/main" id="{3D9F9CEC-63F9-4ACB-81DA-D1D2A4460AE2}"/>
            </a:ext>
          </a:extLst>
        </xdr:cNvPr>
        <xdr:cNvSpPr txBox="1"/>
      </xdr:nvSpPr>
      <xdr:spPr>
        <a:xfrm>
          <a:off x="6076950" y="18345150"/>
          <a:ext cx="333375" cy="142875"/>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42</xdr:row>
      <xdr:rowOff>1895475</xdr:rowOff>
    </xdr:from>
    <xdr:to>
      <xdr:col>3</xdr:col>
      <xdr:colOff>2619375</xdr:colOff>
      <xdr:row>42</xdr:row>
      <xdr:rowOff>2038350</xdr:rowOff>
    </xdr:to>
    <xdr:sp macro="" textlink="">
      <xdr:nvSpPr>
        <xdr:cNvPr id="5" name="CuadroTexto 4">
          <a:extLst>
            <a:ext uri="{FF2B5EF4-FFF2-40B4-BE49-F238E27FC236}">
              <a16:creationId xmlns:a16="http://schemas.microsoft.com/office/drawing/2014/main" id="{3F48F218-EACF-4F69-A97A-1C487202B6D2}"/>
            </a:ext>
          </a:extLst>
        </xdr:cNvPr>
        <xdr:cNvSpPr txBox="1"/>
      </xdr:nvSpPr>
      <xdr:spPr>
        <a:xfrm>
          <a:off x="6067425" y="18745200"/>
          <a:ext cx="333375" cy="142875"/>
        </a:xfrm>
        <a:prstGeom prst="rect">
          <a:avLst/>
        </a:prstGeom>
        <a:solidFill>
          <a:srgbClr val="00B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657225</xdr:colOff>
      <xdr:row>47</xdr:row>
      <xdr:rowOff>333375</xdr:rowOff>
    </xdr:from>
    <xdr:to>
      <xdr:col>3</xdr:col>
      <xdr:colOff>990600</xdr:colOff>
      <xdr:row>47</xdr:row>
      <xdr:rowOff>476250</xdr:rowOff>
    </xdr:to>
    <xdr:sp macro="" textlink="">
      <xdr:nvSpPr>
        <xdr:cNvPr id="6" name="CuadroTexto 5">
          <a:extLst>
            <a:ext uri="{FF2B5EF4-FFF2-40B4-BE49-F238E27FC236}">
              <a16:creationId xmlns:a16="http://schemas.microsoft.com/office/drawing/2014/main" id="{259712F6-5E61-42EE-98BD-D596222D5486}"/>
            </a:ext>
          </a:extLst>
        </xdr:cNvPr>
        <xdr:cNvSpPr txBox="1"/>
      </xdr:nvSpPr>
      <xdr:spPr>
        <a:xfrm>
          <a:off x="4438650" y="202596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676275</xdr:colOff>
      <xdr:row>47</xdr:row>
      <xdr:rowOff>742950</xdr:rowOff>
    </xdr:from>
    <xdr:to>
      <xdr:col>3</xdr:col>
      <xdr:colOff>1009650</xdr:colOff>
      <xdr:row>47</xdr:row>
      <xdr:rowOff>885825</xdr:rowOff>
    </xdr:to>
    <xdr:sp macro="" textlink="">
      <xdr:nvSpPr>
        <xdr:cNvPr id="7" name="CuadroTexto 6">
          <a:extLst>
            <a:ext uri="{FF2B5EF4-FFF2-40B4-BE49-F238E27FC236}">
              <a16:creationId xmlns:a16="http://schemas.microsoft.com/office/drawing/2014/main" id="{8B4E645B-AF1E-48AB-9094-31F0E59E39BB}"/>
            </a:ext>
          </a:extLst>
        </xdr:cNvPr>
        <xdr:cNvSpPr txBox="1"/>
      </xdr:nvSpPr>
      <xdr:spPr>
        <a:xfrm>
          <a:off x="4457700" y="20669250"/>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33555</xdr:rowOff>
    </xdr:from>
    <xdr:to>
      <xdr:col>1</xdr:col>
      <xdr:colOff>676274</xdr:colOff>
      <xdr:row>2</xdr:row>
      <xdr:rowOff>277320</xdr:rowOff>
    </xdr:to>
    <xdr:pic>
      <xdr:nvPicPr>
        <xdr:cNvPr id="8" name="Imagen 7">
          <a:extLst>
            <a:ext uri="{FF2B5EF4-FFF2-40B4-BE49-F238E27FC236}">
              <a16:creationId xmlns:a16="http://schemas.microsoft.com/office/drawing/2014/main" id="{2281DCBB-123C-4B3E-A997-2D4F9F5D7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43105"/>
          <a:ext cx="581024" cy="548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topLeftCell="A9" workbookViewId="0">
      <selection activeCell="D5" sqref="D5"/>
    </sheetView>
  </sheetViews>
  <sheetFormatPr baseColWidth="10" defaultColWidth="11.42578125" defaultRowHeight="15.75" x14ac:dyDescent="0.25"/>
  <cols>
    <col min="1" max="2" width="11.42578125" style="145"/>
    <col min="3" max="3" width="33.85546875" style="145" customWidth="1"/>
    <col min="4" max="4" width="60.42578125" style="145" customWidth="1"/>
    <col min="5" max="5" width="17" style="145" customWidth="1"/>
    <col min="6" max="16384" width="11.42578125" style="145"/>
  </cols>
  <sheetData>
    <row r="1" spans="2:12" ht="16.5" thickBot="1" x14ac:dyDescent="0.3"/>
    <row r="2" spans="2:12" ht="24.6" customHeight="1" x14ac:dyDescent="0.25">
      <c r="B2" s="221"/>
      <c r="C2" s="245" t="s">
        <v>0</v>
      </c>
      <c r="D2" s="245"/>
      <c r="E2" s="222" t="s">
        <v>1</v>
      </c>
    </row>
    <row r="3" spans="2:12" ht="24.6" customHeight="1" thickBot="1" x14ac:dyDescent="0.3">
      <c r="B3" s="223"/>
      <c r="C3" s="246"/>
      <c r="D3" s="246"/>
      <c r="E3" s="224" t="s">
        <v>2</v>
      </c>
    </row>
    <row r="4" spans="2:12" x14ac:dyDescent="0.25">
      <c r="B4" s="154"/>
      <c r="C4" s="155"/>
      <c r="D4" s="155"/>
      <c r="E4" s="156"/>
    </row>
    <row r="5" spans="2:12" ht="16.5" x14ac:dyDescent="0.3">
      <c r="B5" s="158" t="s">
        <v>3</v>
      </c>
      <c r="E5" s="150"/>
    </row>
    <row r="6" spans="2:12" ht="16.5" x14ac:dyDescent="0.3">
      <c r="B6" s="157" t="s">
        <v>4</v>
      </c>
      <c r="E6" s="150"/>
    </row>
    <row r="7" spans="2:12" ht="16.5" x14ac:dyDescent="0.3">
      <c r="B7" s="157" t="s">
        <v>5</v>
      </c>
      <c r="E7" s="150"/>
    </row>
    <row r="8" spans="2:12" x14ac:dyDescent="0.25">
      <c r="B8" s="149"/>
      <c r="E8" s="150"/>
    </row>
    <row r="9" spans="2:12" x14ac:dyDescent="0.25">
      <c r="B9" s="149"/>
      <c r="E9" s="150"/>
    </row>
    <row r="10" spans="2:12" ht="16.5" x14ac:dyDescent="0.3">
      <c r="B10" s="157"/>
      <c r="C10" s="241" t="s">
        <v>6</v>
      </c>
      <c r="D10" s="241"/>
      <c r="E10" s="150"/>
    </row>
    <row r="11" spans="2:12" ht="16.5" x14ac:dyDescent="0.3">
      <c r="B11" s="157"/>
      <c r="C11" s="159"/>
      <c r="D11" s="159"/>
      <c r="E11" s="150"/>
      <c r="F11" s="242"/>
      <c r="G11" s="242"/>
      <c r="H11" s="242"/>
      <c r="I11" s="242"/>
      <c r="J11" s="242"/>
      <c r="K11" s="242"/>
      <c r="L11" s="242"/>
    </row>
    <row r="12" spans="2:12" ht="16.5" x14ac:dyDescent="0.3">
      <c r="B12" s="157"/>
      <c r="C12" s="160" t="s">
        <v>7</v>
      </c>
      <c r="D12" s="160" t="s">
        <v>8</v>
      </c>
      <c r="E12" s="150"/>
      <c r="F12" s="242"/>
      <c r="G12" s="242"/>
      <c r="H12" s="242"/>
      <c r="I12" s="242"/>
      <c r="J12" s="242"/>
      <c r="K12" s="242"/>
      <c r="L12" s="242"/>
    </row>
    <row r="13" spans="2:12" ht="66" x14ac:dyDescent="0.3">
      <c r="B13" s="157"/>
      <c r="C13" s="161" t="s">
        <v>9</v>
      </c>
      <c r="D13" s="162" t="s">
        <v>10</v>
      </c>
      <c r="E13" s="150"/>
      <c r="F13" s="242"/>
      <c r="G13" s="242"/>
      <c r="H13" s="242"/>
      <c r="I13" s="242"/>
      <c r="J13" s="242"/>
      <c r="K13" s="242"/>
      <c r="L13" s="242"/>
    </row>
    <row r="14" spans="2:12" ht="16.5" x14ac:dyDescent="0.3">
      <c r="B14" s="157"/>
      <c r="C14" s="161" t="s">
        <v>11</v>
      </c>
      <c r="D14" s="162" t="s">
        <v>12</v>
      </c>
      <c r="E14" s="150"/>
      <c r="F14" s="242"/>
      <c r="G14" s="242"/>
      <c r="H14" s="242"/>
      <c r="I14" s="242"/>
      <c r="J14" s="242"/>
      <c r="K14" s="242"/>
      <c r="L14" s="242"/>
    </row>
    <row r="15" spans="2:12" ht="16.5" x14ac:dyDescent="0.3">
      <c r="B15" s="157"/>
      <c r="C15" s="161" t="s">
        <v>13</v>
      </c>
      <c r="D15" s="162" t="s">
        <v>14</v>
      </c>
      <c r="E15" s="150"/>
      <c r="F15" s="243"/>
      <c r="G15" s="243"/>
      <c r="H15" s="243"/>
      <c r="I15" s="243"/>
      <c r="J15" s="243"/>
      <c r="K15" s="243"/>
      <c r="L15" s="243"/>
    </row>
    <row r="16" spans="2:12" ht="15.75" customHeight="1" x14ac:dyDescent="0.3">
      <c r="B16" s="157"/>
      <c r="C16" s="161" t="s">
        <v>15</v>
      </c>
      <c r="D16" s="162" t="s">
        <v>16</v>
      </c>
      <c r="E16" s="150"/>
      <c r="F16" s="243"/>
      <c r="G16" s="243"/>
      <c r="H16" s="243"/>
      <c r="I16" s="243"/>
      <c r="J16" s="243"/>
      <c r="K16" s="243"/>
      <c r="L16" s="243"/>
    </row>
    <row r="17" spans="2:12" ht="49.5" x14ac:dyDescent="0.3">
      <c r="B17" s="157"/>
      <c r="C17" s="161" t="s">
        <v>17</v>
      </c>
      <c r="D17" s="162" t="s">
        <v>18</v>
      </c>
      <c r="E17" s="150"/>
      <c r="F17" s="242"/>
      <c r="G17" s="242"/>
      <c r="H17" s="242"/>
      <c r="I17" s="242"/>
      <c r="J17" s="242"/>
      <c r="K17" s="242"/>
      <c r="L17" s="242"/>
    </row>
    <row r="18" spans="2:12" ht="16.5" x14ac:dyDescent="0.3">
      <c r="B18" s="157"/>
      <c r="C18" s="159"/>
      <c r="D18" s="159"/>
      <c r="E18" s="150"/>
      <c r="F18" s="242"/>
      <c r="G18" s="242"/>
      <c r="H18" s="242"/>
      <c r="I18" s="242"/>
      <c r="J18" s="242"/>
      <c r="K18" s="242"/>
      <c r="L18" s="242"/>
    </row>
    <row r="19" spans="2:12" ht="16.5" x14ac:dyDescent="0.3">
      <c r="B19" s="157"/>
      <c r="C19" s="241" t="s">
        <v>19</v>
      </c>
      <c r="D19" s="241"/>
      <c r="E19" s="150"/>
      <c r="F19" s="242"/>
      <c r="G19" s="242"/>
      <c r="H19" s="242"/>
      <c r="I19" s="242"/>
      <c r="J19" s="242"/>
      <c r="K19" s="242"/>
      <c r="L19" s="242"/>
    </row>
    <row r="20" spans="2:12" ht="16.5" x14ac:dyDescent="0.3">
      <c r="B20" s="157"/>
      <c r="C20" s="159"/>
      <c r="D20" s="159"/>
      <c r="E20" s="150"/>
      <c r="F20" s="242"/>
      <c r="G20" s="242"/>
      <c r="H20" s="242"/>
      <c r="I20" s="242"/>
      <c r="J20" s="242"/>
      <c r="K20" s="242"/>
      <c r="L20" s="242"/>
    </row>
    <row r="21" spans="2:12" ht="16.5" x14ac:dyDescent="0.3">
      <c r="B21" s="157"/>
      <c r="C21" s="160" t="s">
        <v>7</v>
      </c>
      <c r="D21" s="160" t="s">
        <v>8</v>
      </c>
      <c r="E21" s="150"/>
      <c r="F21" s="242"/>
      <c r="G21" s="242"/>
      <c r="H21" s="242"/>
      <c r="I21" s="242"/>
      <c r="J21" s="242"/>
      <c r="K21" s="242"/>
      <c r="L21" s="242"/>
    </row>
    <row r="22" spans="2:12" ht="66" x14ac:dyDescent="0.3">
      <c r="B22" s="157"/>
      <c r="C22" s="161" t="s">
        <v>20</v>
      </c>
      <c r="D22" s="162" t="s">
        <v>21</v>
      </c>
      <c r="E22" s="150"/>
      <c r="F22" s="242"/>
      <c r="G22" s="242"/>
      <c r="H22" s="242"/>
      <c r="I22" s="242"/>
      <c r="J22" s="242"/>
      <c r="K22" s="242"/>
      <c r="L22" s="242"/>
    </row>
    <row r="23" spans="2:12" ht="33" x14ac:dyDescent="0.3">
      <c r="B23" s="157"/>
      <c r="C23" s="161" t="s">
        <v>22</v>
      </c>
      <c r="D23" s="162" t="s">
        <v>23</v>
      </c>
      <c r="E23" s="150"/>
      <c r="F23" s="242"/>
      <c r="G23" s="242"/>
      <c r="H23" s="242"/>
      <c r="I23" s="242"/>
      <c r="J23" s="242"/>
      <c r="K23" s="242"/>
      <c r="L23" s="242"/>
    </row>
    <row r="24" spans="2:12" ht="49.5" x14ac:dyDescent="0.3">
      <c r="B24" s="157"/>
      <c r="C24" s="161" t="s">
        <v>24</v>
      </c>
      <c r="D24" s="162" t="s">
        <v>25</v>
      </c>
      <c r="E24" s="150"/>
      <c r="F24" s="243"/>
      <c r="G24" s="243"/>
      <c r="H24" s="243"/>
      <c r="I24" s="243"/>
      <c r="J24" s="243"/>
      <c r="K24" s="243"/>
      <c r="L24" s="243"/>
    </row>
    <row r="25" spans="2:12" ht="66" x14ac:dyDescent="0.3">
      <c r="B25" s="157"/>
      <c r="C25" s="161" t="s">
        <v>26</v>
      </c>
      <c r="D25" s="162" t="s">
        <v>27</v>
      </c>
      <c r="E25" s="150"/>
      <c r="F25" s="243"/>
      <c r="G25" s="243"/>
      <c r="H25" s="243"/>
      <c r="I25" s="243"/>
      <c r="J25" s="243"/>
      <c r="K25" s="243"/>
      <c r="L25" s="243"/>
    </row>
    <row r="26" spans="2:12" ht="66" x14ac:dyDescent="0.3">
      <c r="B26" s="157"/>
      <c r="C26" s="161" t="s">
        <v>28</v>
      </c>
      <c r="D26" s="162" t="s">
        <v>29</v>
      </c>
      <c r="E26" s="150"/>
      <c r="F26" s="243"/>
      <c r="G26" s="243"/>
      <c r="H26" s="243"/>
      <c r="I26" s="243"/>
      <c r="J26" s="243"/>
      <c r="K26" s="243"/>
      <c r="L26" s="243"/>
    </row>
    <row r="27" spans="2:12" ht="33" x14ac:dyDescent="0.3">
      <c r="B27" s="157"/>
      <c r="C27" s="161" t="s">
        <v>30</v>
      </c>
      <c r="D27" s="162" t="s">
        <v>31</v>
      </c>
      <c r="E27" s="150"/>
      <c r="F27" s="243"/>
      <c r="G27" s="243"/>
      <c r="H27" s="243"/>
      <c r="I27" s="243"/>
      <c r="J27" s="243"/>
      <c r="K27" s="243"/>
      <c r="L27" s="243"/>
    </row>
    <row r="28" spans="2:12" ht="33" x14ac:dyDescent="0.3">
      <c r="B28" s="157"/>
      <c r="C28" s="161" t="s">
        <v>32</v>
      </c>
      <c r="D28" s="162" t="s">
        <v>33</v>
      </c>
      <c r="E28" s="150"/>
      <c r="F28" s="243"/>
      <c r="G28" s="243"/>
      <c r="H28" s="243"/>
      <c r="I28" s="243"/>
      <c r="J28" s="243"/>
      <c r="K28" s="243"/>
      <c r="L28" s="243"/>
    </row>
    <row r="29" spans="2:12" ht="33" x14ac:dyDescent="0.3">
      <c r="B29" s="157"/>
      <c r="C29" s="161" t="s">
        <v>34</v>
      </c>
      <c r="D29" s="162" t="s">
        <v>35</v>
      </c>
      <c r="E29" s="150"/>
      <c r="F29" s="146"/>
      <c r="G29" s="146"/>
      <c r="H29" s="146"/>
      <c r="I29" s="146"/>
      <c r="J29" s="146"/>
      <c r="K29" s="146"/>
      <c r="L29" s="146"/>
    </row>
    <row r="30" spans="2:12" ht="35.25" customHeight="1" x14ac:dyDescent="0.3">
      <c r="B30" s="157"/>
      <c r="C30" s="161" t="s">
        <v>36</v>
      </c>
      <c r="D30" s="163" t="s">
        <v>37</v>
      </c>
      <c r="E30" s="150"/>
    </row>
    <row r="31" spans="2:12" ht="16.5" x14ac:dyDescent="0.3">
      <c r="B31" s="157"/>
      <c r="C31" s="164"/>
      <c r="D31" s="165"/>
      <c r="E31" s="150"/>
    </row>
    <row r="32" spans="2:12" ht="16.5" x14ac:dyDescent="0.3">
      <c r="B32" s="157"/>
      <c r="C32" s="241" t="s">
        <v>38</v>
      </c>
      <c r="D32" s="241"/>
      <c r="E32" s="150"/>
    </row>
    <row r="33" spans="2:5" ht="26.25" customHeight="1" x14ac:dyDescent="0.3">
      <c r="B33" s="157"/>
      <c r="C33" s="244" t="s">
        <v>39</v>
      </c>
      <c r="D33" s="244"/>
      <c r="E33" s="150"/>
    </row>
    <row r="34" spans="2:5" ht="32.25" customHeight="1" x14ac:dyDescent="0.3">
      <c r="B34" s="157"/>
      <c r="C34" s="244"/>
      <c r="D34" s="244"/>
      <c r="E34" s="150"/>
    </row>
    <row r="35" spans="2:5" ht="16.5" x14ac:dyDescent="0.3">
      <c r="B35" s="157"/>
      <c r="C35" s="164"/>
      <c r="D35" s="165"/>
      <c r="E35" s="150"/>
    </row>
    <row r="36" spans="2:5" ht="16.5" x14ac:dyDescent="0.3">
      <c r="B36" s="157"/>
      <c r="C36" s="160" t="s">
        <v>7</v>
      </c>
      <c r="D36" s="160" t="s">
        <v>8</v>
      </c>
      <c r="E36" s="150"/>
    </row>
    <row r="37" spans="2:5" ht="66" x14ac:dyDescent="0.3">
      <c r="B37" s="157"/>
      <c r="C37" s="161" t="s">
        <v>40</v>
      </c>
      <c r="D37" s="162" t="s">
        <v>41</v>
      </c>
      <c r="E37" s="150"/>
    </row>
    <row r="38" spans="2:5" ht="66" x14ac:dyDescent="0.3">
      <c r="B38" s="157"/>
      <c r="C38" s="161" t="s">
        <v>42</v>
      </c>
      <c r="D38" s="162" t="s">
        <v>43</v>
      </c>
      <c r="E38" s="150"/>
    </row>
    <row r="39" spans="2:5" ht="49.5" x14ac:dyDescent="0.3">
      <c r="B39" s="157"/>
      <c r="C39" s="161" t="s">
        <v>44</v>
      </c>
      <c r="D39" s="162" t="s">
        <v>45</v>
      </c>
      <c r="E39" s="150"/>
    </row>
    <row r="40" spans="2:5" ht="82.5" customHeight="1" x14ac:dyDescent="0.3">
      <c r="B40" s="157"/>
      <c r="C40" s="161" t="s">
        <v>46</v>
      </c>
      <c r="D40" s="162" t="s">
        <v>47</v>
      </c>
      <c r="E40" s="150"/>
    </row>
    <row r="41" spans="2:5" ht="49.5" x14ac:dyDescent="0.3">
      <c r="B41" s="157"/>
      <c r="C41" s="161" t="s">
        <v>48</v>
      </c>
      <c r="D41" s="162" t="s">
        <v>49</v>
      </c>
      <c r="E41" s="150"/>
    </row>
    <row r="42" spans="2:5" ht="33" x14ac:dyDescent="0.3">
      <c r="B42" s="157"/>
      <c r="C42" s="161" t="s">
        <v>50</v>
      </c>
      <c r="D42" s="162" t="s">
        <v>51</v>
      </c>
      <c r="E42" s="150"/>
    </row>
    <row r="43" spans="2:5" ht="176.25" customHeight="1" x14ac:dyDescent="0.3">
      <c r="B43" s="157"/>
      <c r="C43" s="161" t="s">
        <v>52</v>
      </c>
      <c r="D43" s="163" t="s">
        <v>53</v>
      </c>
      <c r="E43" s="150"/>
    </row>
    <row r="44" spans="2:5" ht="16.5" x14ac:dyDescent="0.3">
      <c r="B44" s="157"/>
      <c r="C44" s="159"/>
      <c r="D44" s="159"/>
      <c r="E44" s="150"/>
    </row>
    <row r="45" spans="2:5" ht="16.5" x14ac:dyDescent="0.3">
      <c r="B45" s="157"/>
      <c r="C45" s="241" t="s">
        <v>54</v>
      </c>
      <c r="D45" s="241"/>
      <c r="E45" s="150"/>
    </row>
    <row r="46" spans="2:5" ht="16.5" x14ac:dyDescent="0.3">
      <c r="B46" s="157"/>
      <c r="C46" s="159"/>
      <c r="D46" s="159"/>
      <c r="E46" s="150"/>
    </row>
    <row r="47" spans="2:5" ht="16.5" x14ac:dyDescent="0.3">
      <c r="B47" s="157"/>
      <c r="C47" s="160" t="s">
        <v>7</v>
      </c>
      <c r="D47" s="160" t="s">
        <v>8</v>
      </c>
      <c r="E47" s="150"/>
    </row>
    <row r="48" spans="2:5" ht="81" customHeight="1" x14ac:dyDescent="0.3">
      <c r="B48" s="157"/>
      <c r="C48" s="161" t="s">
        <v>55</v>
      </c>
      <c r="D48" s="162" t="s">
        <v>56</v>
      </c>
      <c r="E48" s="150"/>
    </row>
    <row r="49" spans="2:5" ht="33" x14ac:dyDescent="0.3">
      <c r="B49" s="157"/>
      <c r="C49" s="161" t="s">
        <v>57</v>
      </c>
      <c r="D49" s="162" t="s">
        <v>58</v>
      </c>
      <c r="E49" s="150"/>
    </row>
    <row r="50" spans="2:5" ht="49.5" customHeight="1" x14ac:dyDescent="0.3">
      <c r="B50" s="157"/>
      <c r="C50" s="161" t="s">
        <v>11</v>
      </c>
      <c r="D50" s="163" t="s">
        <v>59</v>
      </c>
      <c r="E50" s="150"/>
    </row>
    <row r="51" spans="2:5" x14ac:dyDescent="0.25">
      <c r="B51" s="149"/>
      <c r="E51" s="150"/>
    </row>
    <row r="52" spans="2:5" ht="16.5" x14ac:dyDescent="0.3">
      <c r="B52" s="157" t="s">
        <v>60</v>
      </c>
      <c r="E52" s="150"/>
    </row>
    <row r="53" spans="2:5" ht="16.5" thickBot="1" x14ac:dyDescent="0.3">
      <c r="B53" s="151"/>
      <c r="C53" s="152"/>
      <c r="D53" s="152"/>
      <c r="E53" s="153"/>
    </row>
  </sheetData>
  <mergeCells count="24">
    <mergeCell ref="F14:L14"/>
    <mergeCell ref="C2:D3"/>
    <mergeCell ref="C10:D10"/>
    <mergeCell ref="F11:L11"/>
    <mergeCell ref="F12:L12"/>
    <mergeCell ref="F13:L13"/>
    <mergeCell ref="F15:L15"/>
    <mergeCell ref="F16:L16"/>
    <mergeCell ref="F17:L17"/>
    <mergeCell ref="F18:L18"/>
    <mergeCell ref="C19:D19"/>
    <mergeCell ref="F19:L19"/>
    <mergeCell ref="C45:D45"/>
    <mergeCell ref="F20:L20"/>
    <mergeCell ref="F21:L21"/>
    <mergeCell ref="F22:L22"/>
    <mergeCell ref="F23:L23"/>
    <mergeCell ref="F24:L24"/>
    <mergeCell ref="F25:L25"/>
    <mergeCell ref="F26:L26"/>
    <mergeCell ref="F27:L27"/>
    <mergeCell ref="F28:L28"/>
    <mergeCell ref="C32:D32"/>
    <mergeCell ref="C33:D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
  <sheetViews>
    <sheetView tabSelected="1" topLeftCell="P1" zoomScale="90" zoomScaleNormal="90" workbookViewId="0">
      <pane ySplit="1" topLeftCell="A3" activePane="bottomLeft" state="frozen"/>
      <selection activeCell="B2" sqref="B2"/>
      <selection pane="bottomLeft" activeCell="P3" sqref="P3"/>
    </sheetView>
  </sheetViews>
  <sheetFormatPr baseColWidth="10" defaultColWidth="11.42578125" defaultRowHeight="35.25" customHeight="1" outlineLevelCol="1" x14ac:dyDescent="0.2"/>
  <cols>
    <col min="1" max="1" width="8.7109375" style="142" customWidth="1"/>
    <col min="2" max="2" width="11.42578125" style="142"/>
    <col min="3" max="3" width="15" style="142" customWidth="1"/>
    <col min="4" max="4" width="11.85546875" style="142" customWidth="1"/>
    <col min="5" max="5" width="13.7109375" style="142" customWidth="1"/>
    <col min="6" max="6" width="51.85546875" style="142" customWidth="1"/>
    <col min="7" max="7" width="16.42578125" style="142" customWidth="1"/>
    <col min="8" max="8" width="63.42578125" style="144" customWidth="1"/>
    <col min="9" max="9" width="36.7109375"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ol min="15" max="15" width="14.7109375" style="142" customWidth="1"/>
    <col min="16" max="16" width="11.140625" style="143" customWidth="1" outlineLevel="1"/>
    <col min="17" max="17" width="70.5703125" style="143" customWidth="1" outlineLevel="1"/>
    <col min="18" max="18" width="12.28515625" style="143" customWidth="1" outlineLevel="1"/>
    <col min="19" max="19" width="11.5703125" style="143" customWidth="1" outlineLevel="1"/>
    <col min="20" max="20" width="11.85546875" style="143" customWidth="1" outlineLevel="1"/>
    <col min="21" max="21" width="11" style="143" customWidth="1" outlineLevel="1"/>
    <col min="22" max="22" width="79.140625" style="143" customWidth="1" outlineLevel="1"/>
    <col min="23" max="23" width="19.42578125" style="143" customWidth="1" outlineLevel="1"/>
    <col min="24" max="24" width="18" style="143" customWidth="1" outlineLevel="1"/>
    <col min="25" max="25" width="17" style="143" customWidth="1" outlineLevel="1"/>
    <col min="26" max="26" width="18.42578125" style="143" customWidth="1"/>
    <col min="27" max="27" width="23.7109375" style="143" customWidth="1"/>
    <col min="28" max="16384" width="11.42578125" style="142"/>
  </cols>
  <sheetData>
    <row r="1" spans="1:27" ht="35.25" customHeight="1" x14ac:dyDescent="0.25">
      <c r="A1" s="169"/>
      <c r="B1" s="261" t="s">
        <v>6</v>
      </c>
      <c r="C1" s="261"/>
      <c r="D1" s="261"/>
      <c r="E1" s="261"/>
      <c r="F1" s="261"/>
      <c r="G1" s="264" t="s">
        <v>19</v>
      </c>
      <c r="H1" s="265"/>
      <c r="I1" s="265"/>
      <c r="J1" s="265"/>
      <c r="K1" s="265"/>
      <c r="L1" s="265"/>
      <c r="M1" s="265"/>
      <c r="N1" s="265"/>
      <c r="O1" s="265"/>
      <c r="P1" s="251" t="s">
        <v>38</v>
      </c>
      <c r="Q1" s="252"/>
      <c r="R1" s="252"/>
      <c r="S1" s="252"/>
      <c r="T1" s="252"/>
      <c r="U1" s="252"/>
      <c r="V1" s="252"/>
      <c r="W1" s="252"/>
      <c r="X1" s="253"/>
      <c r="Y1" s="250" t="s">
        <v>61</v>
      </c>
      <c r="Z1" s="250"/>
      <c r="AA1" s="250"/>
    </row>
    <row r="2" spans="1:27" ht="35.25" customHeight="1" x14ac:dyDescent="0.25">
      <c r="A2" s="254"/>
      <c r="B2" s="255" t="s">
        <v>9</v>
      </c>
      <c r="C2" s="255" t="s">
        <v>11</v>
      </c>
      <c r="D2" s="255" t="s">
        <v>13</v>
      </c>
      <c r="E2" s="255" t="s">
        <v>15</v>
      </c>
      <c r="F2" s="255" t="s">
        <v>17</v>
      </c>
      <c r="G2" s="270" t="s">
        <v>62</v>
      </c>
      <c r="H2" s="262" t="s">
        <v>22</v>
      </c>
      <c r="I2" s="247" t="s">
        <v>24</v>
      </c>
      <c r="J2" s="247" t="s">
        <v>26</v>
      </c>
      <c r="K2" s="256" t="s">
        <v>63</v>
      </c>
      <c r="L2" s="256" t="s">
        <v>30</v>
      </c>
      <c r="M2" s="256" t="s">
        <v>32</v>
      </c>
      <c r="N2" s="257" t="s">
        <v>64</v>
      </c>
      <c r="O2" s="259" t="s">
        <v>65</v>
      </c>
      <c r="P2" s="249" t="s">
        <v>66</v>
      </c>
      <c r="Q2" s="249"/>
      <c r="R2" s="249"/>
      <c r="S2" s="249"/>
      <c r="T2" s="249"/>
      <c r="U2" s="249"/>
      <c r="V2" s="249"/>
      <c r="W2" s="249"/>
      <c r="X2" s="249"/>
      <c r="Y2" s="250"/>
      <c r="Z2" s="250"/>
      <c r="AA2" s="250"/>
    </row>
    <row r="3" spans="1:27" ht="35.25" customHeight="1" x14ac:dyDescent="0.25">
      <c r="A3" s="254"/>
      <c r="B3" s="255"/>
      <c r="C3" s="255"/>
      <c r="D3" s="255"/>
      <c r="E3" s="255"/>
      <c r="F3" s="255"/>
      <c r="G3" s="271"/>
      <c r="H3" s="263"/>
      <c r="I3" s="266"/>
      <c r="J3" s="248"/>
      <c r="K3" s="247"/>
      <c r="L3" s="247"/>
      <c r="M3" s="247"/>
      <c r="N3" s="258"/>
      <c r="O3" s="260"/>
      <c r="P3" s="226" t="s">
        <v>67</v>
      </c>
      <c r="Q3" s="226" t="s">
        <v>68</v>
      </c>
      <c r="R3" s="226" t="s">
        <v>69</v>
      </c>
      <c r="S3" s="226" t="s">
        <v>70</v>
      </c>
      <c r="T3" s="226" t="s">
        <v>71</v>
      </c>
      <c r="U3" s="226" t="s">
        <v>72</v>
      </c>
      <c r="V3" s="226" t="s">
        <v>73</v>
      </c>
      <c r="W3" s="226" t="s">
        <v>74</v>
      </c>
      <c r="X3" s="226" t="s">
        <v>75</v>
      </c>
      <c r="Y3" s="147" t="s">
        <v>55</v>
      </c>
      <c r="Z3" s="147" t="s">
        <v>57</v>
      </c>
      <c r="AA3" s="147" t="s">
        <v>11</v>
      </c>
    </row>
    <row r="4" spans="1:27" ht="345" customHeight="1" x14ac:dyDescent="0.25">
      <c r="B4" s="181" t="s">
        <v>76</v>
      </c>
      <c r="C4" s="267" t="s">
        <v>77</v>
      </c>
      <c r="D4" s="182" t="s">
        <v>78</v>
      </c>
      <c r="E4" s="183">
        <v>1</v>
      </c>
      <c r="F4" s="184" t="s">
        <v>79</v>
      </c>
      <c r="G4" s="148"/>
      <c r="H4" s="184" t="s">
        <v>80</v>
      </c>
      <c r="I4" s="232" t="s">
        <v>81</v>
      </c>
      <c r="J4" s="185">
        <v>3</v>
      </c>
      <c r="K4" s="148"/>
      <c r="L4" s="186" t="s">
        <v>82</v>
      </c>
      <c r="M4" s="168">
        <v>1</v>
      </c>
      <c r="N4" s="187">
        <v>44767</v>
      </c>
      <c r="O4" s="225">
        <v>45132</v>
      </c>
      <c r="P4" s="220" t="s">
        <v>83</v>
      </c>
      <c r="Q4" s="229" t="s">
        <v>84</v>
      </c>
      <c r="R4" s="188">
        <v>3</v>
      </c>
      <c r="S4" s="166">
        <f>(IF(R4="","",IF(OR($J4=0,$J4="",P4=""),"",R4/$J4)))</f>
        <v>1</v>
      </c>
      <c r="T4" s="166">
        <f t="shared" ref="T4" si="0">(IF(OR($M4="",S4=""),"",IF(OR($M4=0,S4=0),0,IF((S4*100%)/$M4&gt;100%,100%,(S4*100%)/$M4))))</f>
        <v>1</v>
      </c>
      <c r="U4" s="167" t="str">
        <f t="shared" ref="U4" si="1">IF(R4="","",IF(T4&lt;100%, IF(T4&lt;100%, "ALERTA","EN TERMINO"), IF(T4=100%, "OK", "EN TERMINO")))</f>
        <v>OK</v>
      </c>
      <c r="V4" s="228" t="s">
        <v>250</v>
      </c>
      <c r="W4" s="170" t="str">
        <f>IF(T4=100%,IF(T4&gt;=100%,"CUMPLIDA","PENDIENTE"),IF(T4&lt;100%,"INCUMPLIDA","PENDIENTE"))</f>
        <v>CUMPLIDA</v>
      </c>
      <c r="X4" s="180" t="s">
        <v>85</v>
      </c>
      <c r="Y4" s="189" t="str">
        <f>IF(W4="CUMPLIDA","CERRADO","ABIERTO")</f>
        <v>CERRADO</v>
      </c>
      <c r="Z4" s="168" t="s">
        <v>86</v>
      </c>
      <c r="AA4" s="231" t="s">
        <v>262</v>
      </c>
    </row>
    <row r="5" spans="1:27" ht="409.5" customHeight="1" x14ac:dyDescent="0.3">
      <c r="B5" s="181" t="s">
        <v>76</v>
      </c>
      <c r="C5" s="268"/>
      <c r="D5" s="182" t="s">
        <v>78</v>
      </c>
      <c r="E5" s="183">
        <v>2</v>
      </c>
      <c r="F5" s="227" t="s">
        <v>87</v>
      </c>
      <c r="G5" s="148"/>
      <c r="H5" s="184" t="s">
        <v>88</v>
      </c>
      <c r="I5" s="233" t="s">
        <v>89</v>
      </c>
      <c r="J5" s="185">
        <v>3</v>
      </c>
      <c r="K5" s="148"/>
      <c r="L5" s="186" t="s">
        <v>82</v>
      </c>
      <c r="M5" s="168">
        <v>1</v>
      </c>
      <c r="N5" s="187">
        <v>44767</v>
      </c>
      <c r="O5" s="225">
        <v>45132</v>
      </c>
      <c r="P5" s="220" t="s">
        <v>83</v>
      </c>
      <c r="Q5" s="230" t="s">
        <v>90</v>
      </c>
      <c r="R5" s="188">
        <v>3</v>
      </c>
      <c r="S5" s="166">
        <f>(IF(R5="","",IF(OR($J5=0,$J5="",P5=""),"",R5/$J5)))</f>
        <v>1</v>
      </c>
      <c r="T5" s="166">
        <f t="shared" ref="T5:T7" si="2">(IF(OR($M5="",S5=""),"",IF(OR($M5=0,S5=0),0,IF((S5*100%)/$M5&gt;100%,100%,(S5*100%)/$M5))))</f>
        <v>1</v>
      </c>
      <c r="U5" s="167" t="str">
        <f t="shared" ref="U5:U7" si="3">IF(R5="","",IF(T5&lt;100%, IF(T5&lt;100%, "ALERTA","EN TERMINO"), IF(T5=100%, "OK", "EN TERMINO")))</f>
        <v>OK</v>
      </c>
      <c r="V5" s="228" t="s">
        <v>261</v>
      </c>
      <c r="W5" s="170" t="str">
        <f>IF(T5=100%,IF(T5&gt;=100%,"CUMPLIDA","PENDIENTE"),IF(T5&lt;100%,"INCUMPLIDA","PENDIENTE"))</f>
        <v>CUMPLIDA</v>
      </c>
      <c r="X5" s="180" t="s">
        <v>85</v>
      </c>
      <c r="Y5" s="189" t="str">
        <f t="shared" ref="Y5:Y7" si="4">IF(W5="CUMPLIDA","CERRADO","ABIERTO")</f>
        <v>CERRADO</v>
      </c>
      <c r="Z5" s="168" t="s">
        <v>86</v>
      </c>
      <c r="AA5" s="231" t="s">
        <v>263</v>
      </c>
    </row>
    <row r="6" spans="1:27" ht="216.75" customHeight="1" x14ac:dyDescent="0.25">
      <c r="A6"/>
      <c r="B6" s="181" t="s">
        <v>76</v>
      </c>
      <c r="C6" s="268"/>
      <c r="D6" s="182" t="s">
        <v>78</v>
      </c>
      <c r="E6" s="238">
        <v>3</v>
      </c>
      <c r="F6" s="239" t="s">
        <v>251</v>
      </c>
      <c r="G6" s="148"/>
      <c r="H6" s="235" t="s">
        <v>252</v>
      </c>
      <c r="I6" s="236" t="s">
        <v>253</v>
      </c>
      <c r="J6" s="185">
        <v>2</v>
      </c>
      <c r="K6" s="148"/>
      <c r="L6" s="186" t="s">
        <v>82</v>
      </c>
      <c r="M6" s="168">
        <v>1</v>
      </c>
      <c r="N6" s="187">
        <v>44767</v>
      </c>
      <c r="O6" s="187">
        <v>45132</v>
      </c>
      <c r="P6" s="220">
        <v>45107</v>
      </c>
      <c r="Q6" s="236" t="s">
        <v>254</v>
      </c>
      <c r="R6" s="188">
        <v>2</v>
      </c>
      <c r="S6" s="166">
        <f>(IF(R6="","",IF(OR($J6=0,$J6="",P6=""),"",R6/$J6)))</f>
        <v>1</v>
      </c>
      <c r="T6" s="166">
        <f t="shared" si="2"/>
        <v>1</v>
      </c>
      <c r="U6" s="167" t="str">
        <f t="shared" si="3"/>
        <v>OK</v>
      </c>
      <c r="V6" s="234" t="s">
        <v>260</v>
      </c>
      <c r="W6" s="170" t="str">
        <f>IF(T6=100%,IF(T6&gt;=100%,"CUMPLIDA","PENDIENTE"),IF(T6&lt;100%,"INCUMPLIDA","PENDIENTE"))</f>
        <v>CUMPLIDA</v>
      </c>
      <c r="X6" s="180" t="s">
        <v>85</v>
      </c>
      <c r="Y6" s="189" t="str">
        <f t="shared" si="4"/>
        <v>CERRADO</v>
      </c>
      <c r="Z6" s="168" t="s">
        <v>86</v>
      </c>
      <c r="AA6" s="231" t="s">
        <v>264</v>
      </c>
    </row>
    <row r="7" spans="1:27" ht="409.5" customHeight="1" x14ac:dyDescent="0.25">
      <c r="A7"/>
      <c r="B7" s="181" t="s">
        <v>76</v>
      </c>
      <c r="C7" s="269"/>
      <c r="D7" s="182" t="s">
        <v>78</v>
      </c>
      <c r="E7" s="183">
        <v>3</v>
      </c>
      <c r="F7" s="239" t="s">
        <v>251</v>
      </c>
      <c r="G7" s="148"/>
      <c r="H7" s="235" t="s">
        <v>255</v>
      </c>
      <c r="I7" s="237" t="s">
        <v>256</v>
      </c>
      <c r="J7" s="240">
        <v>3</v>
      </c>
      <c r="K7" s="148"/>
      <c r="L7" s="186" t="s">
        <v>257</v>
      </c>
      <c r="M7" s="168">
        <v>1</v>
      </c>
      <c r="N7" s="187">
        <v>44767</v>
      </c>
      <c r="O7" s="187">
        <v>45132</v>
      </c>
      <c r="P7" s="220">
        <v>45107</v>
      </c>
      <c r="Q7" s="236" t="s">
        <v>258</v>
      </c>
      <c r="R7" s="188">
        <v>3</v>
      </c>
      <c r="S7" s="166">
        <f>(IF(R7="","",IF(OR($J7=0,$J7="",P7=""),"",R7/$J7)))</f>
        <v>1</v>
      </c>
      <c r="T7" s="166">
        <f t="shared" si="2"/>
        <v>1</v>
      </c>
      <c r="U7" s="167" t="str">
        <f t="shared" si="3"/>
        <v>OK</v>
      </c>
      <c r="V7" s="234" t="s">
        <v>259</v>
      </c>
      <c r="W7" s="170" t="str">
        <f>IF(T7=100%,IF(T7&gt;=100%,"CUMPLIDA","PENDIENTE"),IF(T7&lt;100%,"INCUMPLIDA","PENDIENTE"))</f>
        <v>CUMPLIDA</v>
      </c>
      <c r="X7" s="180" t="s">
        <v>85</v>
      </c>
      <c r="Y7" s="189" t="str">
        <f t="shared" si="4"/>
        <v>CERRADO</v>
      </c>
      <c r="Z7" s="168" t="s">
        <v>86</v>
      </c>
      <c r="AA7" s="231" t="s">
        <v>264</v>
      </c>
    </row>
  </sheetData>
  <mergeCells count="21">
    <mergeCell ref="C4:C7"/>
    <mergeCell ref="D2:D3"/>
    <mergeCell ref="E2:E3"/>
    <mergeCell ref="F2:F3"/>
    <mergeCell ref="G2:G3"/>
    <mergeCell ref="J2:J3"/>
    <mergeCell ref="P2:X2"/>
    <mergeCell ref="Y1:AA2"/>
    <mergeCell ref="P1:X1"/>
    <mergeCell ref="A2:A3"/>
    <mergeCell ref="B2:B3"/>
    <mergeCell ref="C2:C3"/>
    <mergeCell ref="K2:K3"/>
    <mergeCell ref="L2:L3"/>
    <mergeCell ref="M2:M3"/>
    <mergeCell ref="N2:N3"/>
    <mergeCell ref="O2:O3"/>
    <mergeCell ref="B1:F1"/>
    <mergeCell ref="H2:H3"/>
    <mergeCell ref="G1:O1"/>
    <mergeCell ref="I2:I3"/>
  </mergeCells>
  <conditionalFormatting sqref="P4:P5">
    <cfRule type="containsText" dxfId="117" priority="23" operator="containsText" text="cerrada">
      <formula>NOT(ISERROR(SEARCH("cerrada",P4)))</formula>
    </cfRule>
    <cfRule type="containsText" dxfId="116" priority="24" operator="containsText" text="cerrado">
      <formula>NOT(ISERROR(SEARCH("cerrado",P4)))</formula>
    </cfRule>
    <cfRule type="containsText" dxfId="115" priority="25" operator="containsText" text="Abierto">
      <formula>NOT(ISERROR(SEARCH("Abierto",P4)))</formula>
    </cfRule>
  </conditionalFormatting>
  <conditionalFormatting sqref="U4:U7">
    <cfRule type="containsText" dxfId="114" priority="118" stopIfTrue="1" operator="containsText" text="EN TERMINO">
      <formula>NOT(ISERROR(SEARCH("EN TERMINO",U4)))</formula>
    </cfRule>
    <cfRule type="containsText" priority="119" operator="containsText" text="AMARILLO">
      <formula>NOT(ISERROR(SEARCH("AMARILLO",U4)))</formula>
    </cfRule>
    <cfRule type="containsText" dxfId="113" priority="120" stopIfTrue="1" operator="containsText" text="ALERTA">
      <formula>NOT(ISERROR(SEARCH("ALERTA",U4)))</formula>
    </cfRule>
    <cfRule type="containsText" dxfId="112" priority="121" stopIfTrue="1" operator="containsText" text="OK">
      <formula>NOT(ISERROR(SEARCH("OK",U4)))</formula>
    </cfRule>
    <cfRule type="dataBar" priority="122">
      <dataBar>
        <cfvo type="min"/>
        <cfvo type="max"/>
        <color rgb="FF638EC6"/>
      </dataBar>
    </cfRule>
  </conditionalFormatting>
  <conditionalFormatting sqref="W4:W7">
    <cfRule type="containsText" dxfId="111" priority="1" stopIfTrue="1" operator="containsText" text="PENDIENTE">
      <formula>NOT(ISERROR(SEARCH("PENDIENTE",W4)))</formula>
    </cfRule>
    <cfRule type="containsText" dxfId="110" priority="2" stopIfTrue="1" operator="containsText" text="INCUMPLIDA">
      <formula>NOT(ISERROR(SEARCH("INCUMPLIDA",W4)))</formula>
    </cfRule>
    <cfRule type="containsText" dxfId="109" priority="3" stopIfTrue="1" operator="containsText" text="CUMPLIDA">
      <formula>NOT(ISERROR(SEARCH("CUMPLIDA",W4)))</formula>
    </cfRule>
  </conditionalFormatting>
  <conditionalFormatting sqref="Y4:Y7">
    <cfRule type="containsText" dxfId="108" priority="12" operator="containsText" text="cerrada">
      <formula>NOT(ISERROR(SEARCH("cerrada",Y4)))</formula>
    </cfRule>
    <cfRule type="containsText" dxfId="107" priority="13" operator="containsText" text="cerrado">
      <formula>NOT(ISERROR(SEARCH("cerrado",Y4)))</formula>
    </cfRule>
    <cfRule type="containsText" dxfId="106" priority="14" operator="containsText" text="Abierto">
      <formula>NOT(ISERROR(SEARCH("Abierto",Y4)))</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33"/>
  <sheetViews>
    <sheetView workbookViewId="0">
      <selection activeCell="K1" sqref="K1"/>
    </sheetView>
  </sheetViews>
  <sheetFormatPr baseColWidth="10" defaultColWidth="11.42578125" defaultRowHeight="16.5" x14ac:dyDescent="0.3"/>
  <cols>
    <col min="1" max="2" width="11.42578125" style="159"/>
    <col min="3" max="3" width="16.5703125" style="159" customWidth="1"/>
    <col min="4" max="4" width="20.28515625" style="159" customWidth="1"/>
    <col min="5" max="16384" width="11.42578125" style="159"/>
  </cols>
  <sheetData>
    <row r="2" spans="3:11" x14ac:dyDescent="0.3">
      <c r="C2" s="241" t="s">
        <v>91</v>
      </c>
      <c r="D2" s="241"/>
      <c r="E2" s="241"/>
      <c r="F2" s="241"/>
      <c r="G2" s="241"/>
      <c r="H2" s="241"/>
      <c r="I2" s="241"/>
      <c r="J2" s="241"/>
      <c r="K2" s="241"/>
    </row>
    <row r="4" spans="3:11" ht="38.25" x14ac:dyDescent="0.3">
      <c r="C4" s="191" t="s">
        <v>92</v>
      </c>
      <c r="D4" s="191" t="s">
        <v>93</v>
      </c>
      <c r="E4" s="192" t="s">
        <v>94</v>
      </c>
      <c r="F4" s="193" t="s">
        <v>95</v>
      </c>
      <c r="G4" s="194" t="s">
        <v>96</v>
      </c>
      <c r="H4" s="195" t="s">
        <v>97</v>
      </c>
      <c r="I4" s="196" t="s">
        <v>98</v>
      </c>
      <c r="J4" s="197" t="s">
        <v>99</v>
      </c>
    </row>
    <row r="5" spans="3:11" ht="51" x14ac:dyDescent="0.3">
      <c r="C5" s="172" t="s">
        <v>100</v>
      </c>
      <c r="D5" s="173" t="s">
        <v>101</v>
      </c>
      <c r="E5" s="174">
        <v>3</v>
      </c>
      <c r="F5" s="174"/>
      <c r="G5" s="175">
        <v>4</v>
      </c>
      <c r="H5" s="175"/>
      <c r="I5" s="175"/>
      <c r="J5" s="200">
        <v>4</v>
      </c>
    </row>
    <row r="6" spans="3:11" x14ac:dyDescent="0.3">
      <c r="C6" s="272" t="s">
        <v>102</v>
      </c>
      <c r="D6" s="272"/>
      <c r="E6" s="198">
        <f t="shared" ref="E6:J6" si="0">SUM(E5:E5)</f>
        <v>3</v>
      </c>
      <c r="F6" s="199">
        <f t="shared" si="0"/>
        <v>0</v>
      </c>
      <c r="G6" s="199">
        <f t="shared" si="0"/>
        <v>4</v>
      </c>
      <c r="H6" s="199">
        <f t="shared" si="0"/>
        <v>0</v>
      </c>
      <c r="I6" s="199">
        <f t="shared" si="0"/>
        <v>0</v>
      </c>
      <c r="J6" s="199">
        <f t="shared" si="0"/>
        <v>4</v>
      </c>
    </row>
    <row r="7" spans="3:11" x14ac:dyDescent="0.3">
      <c r="C7" s="176"/>
      <c r="D7" s="177"/>
      <c r="E7" s="178"/>
      <c r="F7" s="179">
        <f>F6/E6</f>
        <v>0</v>
      </c>
      <c r="G7" s="178"/>
      <c r="H7" s="179">
        <f>H6/G6</f>
        <v>0</v>
      </c>
      <c r="I7" s="179">
        <f>I6/G6</f>
        <v>0</v>
      </c>
      <c r="J7" s="179">
        <f>J6/G6</f>
        <v>1</v>
      </c>
    </row>
    <row r="9" spans="3:11" x14ac:dyDescent="0.3">
      <c r="C9" s="190"/>
      <c r="D9" s="190"/>
      <c r="E9" s="190"/>
      <c r="F9" s="190"/>
      <c r="G9" s="190"/>
      <c r="H9" s="190"/>
      <c r="I9" s="190"/>
      <c r="J9" s="190"/>
    </row>
    <row r="10" spans="3:11" x14ac:dyDescent="0.3">
      <c r="C10" s="190"/>
      <c r="D10" s="190"/>
      <c r="E10" s="190"/>
      <c r="F10" s="190"/>
      <c r="G10" s="190"/>
      <c r="H10" s="190"/>
      <c r="I10" s="190"/>
      <c r="J10" s="190"/>
    </row>
    <row r="15" spans="3:11" x14ac:dyDescent="0.3">
      <c r="C15" s="171"/>
      <c r="D15" s="171"/>
      <c r="E15" s="171"/>
      <c r="F15" s="171"/>
      <c r="G15" s="171"/>
      <c r="H15" s="171"/>
      <c r="I15" s="171"/>
      <c r="J15" s="171"/>
      <c r="K15" s="171"/>
    </row>
    <row r="33" spans="3:11" x14ac:dyDescent="0.3">
      <c r="C33" s="171"/>
      <c r="D33" s="171"/>
      <c r="E33" s="171"/>
      <c r="F33" s="171"/>
      <c r="G33" s="171"/>
      <c r="H33" s="171"/>
      <c r="I33" s="171"/>
      <c r="J33" s="171"/>
      <c r="K33" s="171"/>
    </row>
  </sheetData>
  <mergeCells count="2">
    <mergeCell ref="C2:K2"/>
    <mergeCell ref="C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
  <sheetViews>
    <sheetView workbookViewId="0">
      <selection activeCell="J6" sqref="J6"/>
    </sheetView>
  </sheetViews>
  <sheetFormatPr baseColWidth="10" defaultColWidth="11.42578125" defaultRowHeight="15" x14ac:dyDescent="0.25"/>
  <cols>
    <col min="2" max="2" width="21.5703125" customWidth="1"/>
    <col min="3" max="3" width="31.85546875" customWidth="1"/>
  </cols>
  <sheetData>
    <row r="2" spans="2:14" ht="16.5" x14ac:dyDescent="0.25">
      <c r="B2" s="275" t="s">
        <v>103</v>
      </c>
      <c r="C2" s="275"/>
      <c r="D2" s="275"/>
      <c r="E2" s="275"/>
      <c r="F2" s="275"/>
      <c r="G2" s="275"/>
      <c r="H2" s="275"/>
      <c r="I2" s="275"/>
      <c r="J2" s="275"/>
      <c r="K2" s="275"/>
      <c r="L2" s="275"/>
      <c r="M2" s="275"/>
      <c r="N2" s="275"/>
    </row>
    <row r="4" spans="2:14" ht="15.75" thickBot="1" x14ac:dyDescent="0.3"/>
    <row r="5" spans="2:14" ht="45" x14ac:dyDescent="0.25">
      <c r="B5" s="201" t="s">
        <v>92</v>
      </c>
      <c r="C5" s="201" t="s">
        <v>93</v>
      </c>
      <c r="D5" s="202" t="s">
        <v>94</v>
      </c>
      <c r="E5" s="203" t="s">
        <v>95</v>
      </c>
      <c r="F5" s="204" t="s">
        <v>96</v>
      </c>
      <c r="G5" s="205" t="s">
        <v>104</v>
      </c>
      <c r="H5" s="205" t="s">
        <v>105</v>
      </c>
      <c r="I5" s="205" t="s">
        <v>265</v>
      </c>
      <c r="J5" s="205" t="s">
        <v>266</v>
      </c>
      <c r="K5" s="206" t="s">
        <v>98</v>
      </c>
      <c r="L5" s="207" t="s">
        <v>99</v>
      </c>
    </row>
    <row r="6" spans="2:14" ht="51.75" customHeight="1" x14ac:dyDescent="0.25">
      <c r="B6" s="212" t="s">
        <v>100</v>
      </c>
      <c r="C6" s="208" t="s">
        <v>101</v>
      </c>
      <c r="D6" s="209">
        <v>3</v>
      </c>
      <c r="E6" s="209">
        <v>3</v>
      </c>
      <c r="F6" s="211">
        <v>4</v>
      </c>
      <c r="G6" s="211"/>
      <c r="H6" s="211"/>
      <c r="I6" s="211">
        <v>2</v>
      </c>
      <c r="J6" s="211">
        <v>2</v>
      </c>
      <c r="K6" s="211"/>
      <c r="L6" s="210"/>
    </row>
    <row r="7" spans="2:14" x14ac:dyDescent="0.25">
      <c r="B7" s="273" t="s">
        <v>102</v>
      </c>
      <c r="C7" s="274"/>
      <c r="D7" s="213">
        <f>SUM(D6:D6)</f>
        <v>3</v>
      </c>
      <c r="E7" s="214">
        <f>SUM(E6:E6)</f>
        <v>3</v>
      </c>
      <c r="F7" s="215">
        <f>SUM(F6:F6)</f>
        <v>4</v>
      </c>
      <c r="G7" s="215">
        <f>SUM(G6:G6)</f>
        <v>0</v>
      </c>
      <c r="H7" s="215">
        <f>SUM(H6:H6)</f>
        <v>0</v>
      </c>
      <c r="I7" s="215">
        <v>2</v>
      </c>
      <c r="J7" s="215">
        <v>2</v>
      </c>
      <c r="K7" s="216">
        <f>K6</f>
        <v>0</v>
      </c>
      <c r="L7" s="214">
        <f>SUM(L6:L6)</f>
        <v>0</v>
      </c>
    </row>
    <row r="8" spans="2:14" x14ac:dyDescent="0.25">
      <c r="B8" s="217"/>
      <c r="C8" s="218"/>
      <c r="D8" s="79"/>
      <c r="E8" s="219">
        <f>E7/D7</f>
        <v>1</v>
      </c>
      <c r="F8" s="218"/>
      <c r="G8" s="219">
        <f>G7/F7</f>
        <v>0</v>
      </c>
      <c r="H8" s="219">
        <f>H7/F7</f>
        <v>0</v>
      </c>
      <c r="I8" s="219">
        <f>I7/F7</f>
        <v>0.5</v>
      </c>
      <c r="J8" s="219">
        <f>J7/F7</f>
        <v>0.5</v>
      </c>
      <c r="K8" s="219">
        <f>K7/F7</f>
        <v>0</v>
      </c>
      <c r="L8" s="219">
        <f>L7/F7</f>
        <v>0</v>
      </c>
    </row>
  </sheetData>
  <mergeCells count="2">
    <mergeCell ref="B7:C7"/>
    <mergeCell ref="B2:N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294"/>
      <c r="B1" s="294"/>
      <c r="C1" s="294"/>
      <c r="D1" s="294"/>
      <c r="E1" s="294"/>
      <c r="F1" s="294"/>
      <c r="G1" s="294"/>
      <c r="H1" s="293" t="s">
        <v>106</v>
      </c>
      <c r="I1" s="293"/>
      <c r="J1" s="293"/>
      <c r="K1" s="293"/>
      <c r="L1" s="293"/>
      <c r="M1" s="293"/>
      <c r="N1" s="293"/>
      <c r="O1" s="293"/>
      <c r="P1" s="293"/>
      <c r="Q1" s="293"/>
      <c r="R1" s="293"/>
      <c r="S1" s="46"/>
      <c r="T1" s="295" t="s">
        <v>107</v>
      </c>
      <c r="U1" s="295"/>
      <c r="V1" s="295"/>
      <c r="W1" s="295"/>
      <c r="X1" s="295"/>
      <c r="Y1" s="295"/>
      <c r="Z1" s="295"/>
      <c r="AA1" s="295"/>
      <c r="AB1" s="295"/>
      <c r="AC1" s="296" t="s">
        <v>108</v>
      </c>
      <c r="AD1" s="296"/>
      <c r="AE1" s="296"/>
      <c r="AF1" s="296"/>
      <c r="AG1" s="296"/>
      <c r="AH1" s="296"/>
      <c r="AI1" s="296"/>
      <c r="AJ1" s="296"/>
      <c r="AK1" s="51"/>
      <c r="AL1" s="287" t="s">
        <v>109</v>
      </c>
      <c r="AM1" s="287"/>
      <c r="AN1" s="287"/>
      <c r="AO1" s="287"/>
      <c r="AP1" s="287"/>
      <c r="AQ1" s="287"/>
      <c r="AR1" s="287"/>
      <c r="AS1" s="287"/>
      <c r="AT1" s="52"/>
      <c r="AU1" s="290" t="s">
        <v>110</v>
      </c>
      <c r="AV1" s="290"/>
      <c r="AW1" s="290"/>
      <c r="AX1" s="290"/>
      <c r="AY1" s="290"/>
      <c r="AZ1" s="290"/>
      <c r="BA1" s="290"/>
      <c r="BB1" s="290"/>
      <c r="BC1" s="53"/>
      <c r="BD1" s="291" t="s">
        <v>61</v>
      </c>
      <c r="BE1" s="291"/>
      <c r="BF1" s="291"/>
      <c r="BG1" s="291"/>
      <c r="BH1" s="291"/>
      <c r="BI1" s="30"/>
      <c r="BJ1" s="30"/>
      <c r="BK1" s="30"/>
    </row>
    <row r="2" spans="1:63" ht="39.950000000000003" customHeight="1" x14ac:dyDescent="0.25">
      <c r="A2" s="292" t="s">
        <v>111</v>
      </c>
      <c r="B2" s="292" t="s">
        <v>9</v>
      </c>
      <c r="C2" s="292" t="s">
        <v>11</v>
      </c>
      <c r="D2" s="292" t="s">
        <v>112</v>
      </c>
      <c r="E2" s="292" t="s">
        <v>113</v>
      </c>
      <c r="F2" s="292" t="s">
        <v>13</v>
      </c>
      <c r="G2" s="292" t="s">
        <v>17</v>
      </c>
      <c r="H2" s="288" t="s">
        <v>62</v>
      </c>
      <c r="I2" s="293" t="s">
        <v>114</v>
      </c>
      <c r="J2" s="293"/>
      <c r="K2" s="293"/>
      <c r="L2" s="288" t="s">
        <v>63</v>
      </c>
      <c r="M2" s="288" t="s">
        <v>115</v>
      </c>
      <c r="N2" s="288" t="s">
        <v>116</v>
      </c>
      <c r="O2" s="288" t="s">
        <v>32</v>
      </c>
      <c r="P2" s="288" t="s">
        <v>117</v>
      </c>
      <c r="Q2" s="288" t="s">
        <v>118</v>
      </c>
      <c r="R2" s="288" t="s">
        <v>119</v>
      </c>
      <c r="S2" s="44"/>
      <c r="T2" s="289" t="s">
        <v>120</v>
      </c>
      <c r="U2" s="289" t="s">
        <v>121</v>
      </c>
      <c r="V2" s="289" t="s">
        <v>69</v>
      </c>
      <c r="W2" s="289" t="s">
        <v>70</v>
      </c>
      <c r="X2" s="289" t="s">
        <v>122</v>
      </c>
      <c r="Y2" s="289" t="s">
        <v>72</v>
      </c>
      <c r="Z2" s="289" t="s">
        <v>123</v>
      </c>
      <c r="AA2" s="289" t="s">
        <v>75</v>
      </c>
      <c r="AB2" s="45"/>
      <c r="AC2" s="286" t="s">
        <v>124</v>
      </c>
      <c r="AD2" s="286" t="s">
        <v>125</v>
      </c>
      <c r="AE2" s="286" t="s">
        <v>126</v>
      </c>
      <c r="AF2" s="286" t="s">
        <v>127</v>
      </c>
      <c r="AG2" s="286" t="s">
        <v>128</v>
      </c>
      <c r="AH2" s="286" t="s">
        <v>129</v>
      </c>
      <c r="AI2" s="286" t="s">
        <v>130</v>
      </c>
      <c r="AJ2" s="286" t="s">
        <v>131</v>
      </c>
      <c r="AK2" s="43"/>
      <c r="AL2" s="284" t="s">
        <v>132</v>
      </c>
      <c r="AM2" s="284" t="s">
        <v>133</v>
      </c>
      <c r="AN2" s="284" t="s">
        <v>134</v>
      </c>
      <c r="AO2" s="284" t="s">
        <v>135</v>
      </c>
      <c r="AP2" s="284" t="s">
        <v>136</v>
      </c>
      <c r="AQ2" s="284" t="s">
        <v>137</v>
      </c>
      <c r="AR2" s="284" t="s">
        <v>138</v>
      </c>
      <c r="AS2" s="284" t="s">
        <v>139</v>
      </c>
      <c r="AT2" s="48"/>
      <c r="AU2" s="285" t="s">
        <v>132</v>
      </c>
      <c r="AV2" s="47"/>
      <c r="AW2" s="285" t="s">
        <v>133</v>
      </c>
      <c r="AX2" s="285" t="s">
        <v>134</v>
      </c>
      <c r="AY2" s="285" t="s">
        <v>135</v>
      </c>
      <c r="AZ2" s="285" t="s">
        <v>140</v>
      </c>
      <c r="BA2" s="285" t="s">
        <v>137</v>
      </c>
      <c r="BB2" s="285" t="s">
        <v>138</v>
      </c>
      <c r="BC2" s="285" t="s">
        <v>141</v>
      </c>
      <c r="BD2" s="282" t="s">
        <v>52</v>
      </c>
      <c r="BE2" s="282" t="s">
        <v>142</v>
      </c>
      <c r="BF2" s="282" t="s">
        <v>143</v>
      </c>
      <c r="BG2" s="282" t="s">
        <v>144</v>
      </c>
      <c r="BH2" s="283" t="s">
        <v>145</v>
      </c>
      <c r="BI2" s="282" t="s">
        <v>143</v>
      </c>
      <c r="BJ2" s="282" t="s">
        <v>144</v>
      </c>
      <c r="BK2" s="283" t="s">
        <v>145</v>
      </c>
    </row>
    <row r="3" spans="1:63" ht="39.950000000000003" customHeight="1" x14ac:dyDescent="0.25">
      <c r="A3" s="292"/>
      <c r="B3" s="292"/>
      <c r="C3" s="292"/>
      <c r="D3" s="292"/>
      <c r="E3" s="292"/>
      <c r="F3" s="292"/>
      <c r="G3" s="292"/>
      <c r="H3" s="288"/>
      <c r="I3" s="34" t="s">
        <v>146</v>
      </c>
      <c r="J3" s="44" t="s">
        <v>24</v>
      </c>
      <c r="K3" s="44" t="s">
        <v>26</v>
      </c>
      <c r="L3" s="288"/>
      <c r="M3" s="288"/>
      <c r="N3" s="288"/>
      <c r="O3" s="288"/>
      <c r="P3" s="288"/>
      <c r="Q3" s="288"/>
      <c r="R3" s="288"/>
      <c r="S3" s="44" t="s">
        <v>147</v>
      </c>
      <c r="T3" s="289"/>
      <c r="U3" s="289"/>
      <c r="V3" s="289"/>
      <c r="W3" s="289"/>
      <c r="X3" s="289"/>
      <c r="Y3" s="289"/>
      <c r="Z3" s="289"/>
      <c r="AA3" s="289"/>
      <c r="AB3" s="45" t="s">
        <v>52</v>
      </c>
      <c r="AC3" s="286"/>
      <c r="AD3" s="286"/>
      <c r="AE3" s="286"/>
      <c r="AF3" s="286"/>
      <c r="AG3" s="286"/>
      <c r="AH3" s="286"/>
      <c r="AI3" s="286"/>
      <c r="AJ3" s="286"/>
      <c r="AK3" s="43" t="s">
        <v>52</v>
      </c>
      <c r="AL3" s="284"/>
      <c r="AM3" s="284"/>
      <c r="AN3" s="284"/>
      <c r="AO3" s="284"/>
      <c r="AP3" s="284"/>
      <c r="AQ3" s="284"/>
      <c r="AR3" s="284"/>
      <c r="AS3" s="284"/>
      <c r="AT3" s="48" t="s">
        <v>52</v>
      </c>
      <c r="AU3" s="285"/>
      <c r="AV3" s="47" t="s">
        <v>148</v>
      </c>
      <c r="AW3" s="285"/>
      <c r="AX3" s="285"/>
      <c r="AY3" s="285"/>
      <c r="AZ3" s="285"/>
      <c r="BA3" s="285"/>
      <c r="BB3" s="285"/>
      <c r="BC3" s="285"/>
      <c r="BD3" s="282"/>
      <c r="BE3" s="282"/>
      <c r="BF3" s="282"/>
      <c r="BG3" s="282"/>
      <c r="BH3" s="283"/>
      <c r="BI3" s="282"/>
      <c r="BJ3" s="282"/>
      <c r="BK3" s="283"/>
    </row>
    <row r="4" spans="1:63" ht="39.950000000000003" customHeight="1" x14ac:dyDescent="0.25">
      <c r="A4" s="1" t="s">
        <v>149</v>
      </c>
      <c r="B4" s="1" t="s">
        <v>150</v>
      </c>
      <c r="C4" s="1" t="s">
        <v>151</v>
      </c>
      <c r="D4" s="1" t="s">
        <v>149</v>
      </c>
      <c r="E4" s="1" t="s">
        <v>152</v>
      </c>
      <c r="F4" s="1" t="s">
        <v>150</v>
      </c>
      <c r="G4" s="1" t="s">
        <v>153</v>
      </c>
      <c r="H4" s="2" t="s">
        <v>154</v>
      </c>
      <c r="I4" s="35" t="s">
        <v>155</v>
      </c>
      <c r="J4" s="2"/>
      <c r="K4" s="2" t="s">
        <v>156</v>
      </c>
      <c r="L4" s="2" t="s">
        <v>150</v>
      </c>
      <c r="M4" s="2" t="s">
        <v>150</v>
      </c>
      <c r="N4" s="2" t="s">
        <v>157</v>
      </c>
      <c r="O4" s="2" t="s">
        <v>150</v>
      </c>
      <c r="P4" s="2" t="s">
        <v>158</v>
      </c>
      <c r="Q4" s="2" t="s">
        <v>149</v>
      </c>
      <c r="R4" s="2" t="s">
        <v>149</v>
      </c>
      <c r="S4" s="2" t="s">
        <v>149</v>
      </c>
      <c r="T4" s="26" t="s">
        <v>149</v>
      </c>
      <c r="U4" s="26" t="s">
        <v>159</v>
      </c>
      <c r="V4" s="26" t="s">
        <v>160</v>
      </c>
      <c r="W4" s="26" t="s">
        <v>161</v>
      </c>
      <c r="X4" s="26" t="s">
        <v>161</v>
      </c>
      <c r="Y4" s="26" t="s">
        <v>157</v>
      </c>
      <c r="Z4" s="26" t="s">
        <v>162</v>
      </c>
      <c r="AA4" s="26" t="s">
        <v>150</v>
      </c>
      <c r="AB4" s="26" t="s">
        <v>163</v>
      </c>
      <c r="AC4" s="27" t="s">
        <v>149</v>
      </c>
      <c r="AD4" s="27" t="s">
        <v>159</v>
      </c>
      <c r="AE4" s="27" t="s">
        <v>160</v>
      </c>
      <c r="AF4" s="27" t="s">
        <v>161</v>
      </c>
      <c r="AG4" s="27" t="s">
        <v>161</v>
      </c>
      <c r="AH4" s="27" t="s">
        <v>157</v>
      </c>
      <c r="AI4" s="27" t="s">
        <v>162</v>
      </c>
      <c r="AJ4" s="27" t="s">
        <v>150</v>
      </c>
      <c r="AK4" s="27"/>
      <c r="AL4" s="28" t="s">
        <v>149</v>
      </c>
      <c r="AM4" s="28" t="s">
        <v>159</v>
      </c>
      <c r="AN4" s="28" t="s">
        <v>160</v>
      </c>
      <c r="AO4" s="28" t="s">
        <v>161</v>
      </c>
      <c r="AP4" s="28" t="s">
        <v>161</v>
      </c>
      <c r="AQ4" s="28" t="s">
        <v>157</v>
      </c>
      <c r="AR4" s="28" t="s">
        <v>162</v>
      </c>
      <c r="AS4" s="28" t="s">
        <v>150</v>
      </c>
      <c r="AT4" s="28"/>
      <c r="AU4" s="29" t="s">
        <v>149</v>
      </c>
      <c r="AV4" s="29"/>
      <c r="AW4" s="29" t="s">
        <v>159</v>
      </c>
      <c r="AX4" s="29" t="s">
        <v>160</v>
      </c>
      <c r="AY4" s="29" t="s">
        <v>161</v>
      </c>
      <c r="AZ4" s="29" t="s">
        <v>161</v>
      </c>
      <c r="BA4" s="29" t="s">
        <v>157</v>
      </c>
      <c r="BB4" s="29" t="s">
        <v>162</v>
      </c>
      <c r="BC4" s="29"/>
      <c r="BD4" s="50" t="s">
        <v>163</v>
      </c>
      <c r="BE4" s="50"/>
      <c r="BF4" s="50" t="s">
        <v>163</v>
      </c>
      <c r="BG4" s="50" t="s">
        <v>150</v>
      </c>
      <c r="BH4" s="283"/>
      <c r="BI4" s="50" t="s">
        <v>163</v>
      </c>
      <c r="BJ4" s="50" t="s">
        <v>150</v>
      </c>
      <c r="BK4" s="283"/>
    </row>
    <row r="5" spans="1:63" ht="39.950000000000003" customHeight="1" x14ac:dyDescent="0.25">
      <c r="A5" s="58"/>
      <c r="B5" s="49" t="s">
        <v>164</v>
      </c>
      <c r="C5" s="276" t="s">
        <v>165</v>
      </c>
      <c r="D5" s="123">
        <v>44677</v>
      </c>
      <c r="E5" s="104" t="s">
        <v>166</v>
      </c>
      <c r="F5" s="124" t="s">
        <v>167</v>
      </c>
      <c r="G5" s="124" t="s">
        <v>168</v>
      </c>
      <c r="H5" s="54" t="s">
        <v>169</v>
      </c>
      <c r="I5" s="54" t="s">
        <v>170</v>
      </c>
      <c r="J5" s="54" t="s">
        <v>171</v>
      </c>
      <c r="K5" s="40">
        <v>1</v>
      </c>
      <c r="L5" s="40" t="s">
        <v>172</v>
      </c>
      <c r="M5" s="54" t="s">
        <v>173</v>
      </c>
      <c r="N5" s="54" t="s">
        <v>174</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164</v>
      </c>
      <c r="C6" s="277"/>
      <c r="D6" s="123">
        <v>44677</v>
      </c>
      <c r="E6" s="104" t="s">
        <v>166</v>
      </c>
      <c r="F6" s="124" t="s">
        <v>167</v>
      </c>
      <c r="G6" s="125" t="s">
        <v>175</v>
      </c>
      <c r="H6" s="54" t="s">
        <v>176</v>
      </c>
      <c r="I6" s="54" t="s">
        <v>177</v>
      </c>
      <c r="J6" s="54" t="s">
        <v>178</v>
      </c>
      <c r="K6" s="40">
        <v>1</v>
      </c>
      <c r="L6" s="40" t="s">
        <v>172</v>
      </c>
      <c r="M6" s="54" t="s">
        <v>173</v>
      </c>
      <c r="N6" s="54" t="s">
        <v>174</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164</v>
      </c>
      <c r="C7" s="277"/>
      <c r="D7" s="123">
        <v>44677</v>
      </c>
      <c r="E7" s="104" t="s">
        <v>166</v>
      </c>
      <c r="F7" s="124" t="s">
        <v>179</v>
      </c>
      <c r="G7" s="125" t="s">
        <v>180</v>
      </c>
      <c r="H7" s="54" t="s">
        <v>181</v>
      </c>
      <c r="I7" s="54" t="s">
        <v>182</v>
      </c>
      <c r="J7" s="54" t="s">
        <v>183</v>
      </c>
      <c r="K7" s="40">
        <v>1</v>
      </c>
      <c r="L7" s="40" t="s">
        <v>172</v>
      </c>
      <c r="M7" s="54" t="s">
        <v>173</v>
      </c>
      <c r="N7" s="54" t="s">
        <v>174</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164</v>
      </c>
      <c r="C8" s="277"/>
      <c r="D8" s="123">
        <v>44677</v>
      </c>
      <c r="E8" s="104" t="s">
        <v>166</v>
      </c>
      <c r="F8" s="125" t="s">
        <v>184</v>
      </c>
      <c r="G8" s="125" t="s">
        <v>185</v>
      </c>
      <c r="H8" s="126" t="s">
        <v>186</v>
      </c>
      <c r="I8" s="54" t="s">
        <v>187</v>
      </c>
      <c r="J8" s="126" t="s">
        <v>188</v>
      </c>
      <c r="K8" s="40">
        <v>2</v>
      </c>
      <c r="L8" s="127" t="s">
        <v>189</v>
      </c>
      <c r="M8" s="126" t="s">
        <v>173</v>
      </c>
      <c r="N8" s="126" t="s">
        <v>174</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164</v>
      </c>
      <c r="C9" s="277"/>
      <c r="D9" s="123">
        <v>44677</v>
      </c>
      <c r="E9" s="104" t="s">
        <v>166</v>
      </c>
      <c r="F9" s="125" t="s">
        <v>184</v>
      </c>
      <c r="G9" s="125" t="s">
        <v>190</v>
      </c>
      <c r="H9" s="126" t="s">
        <v>191</v>
      </c>
      <c r="I9" s="126" t="s">
        <v>192</v>
      </c>
      <c r="J9" s="54" t="s">
        <v>183</v>
      </c>
      <c r="K9" s="40">
        <v>1</v>
      </c>
      <c r="L9" s="40" t="s">
        <v>189</v>
      </c>
      <c r="M9" s="54" t="s">
        <v>173</v>
      </c>
      <c r="N9" s="54" t="s">
        <v>174</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164</v>
      </c>
      <c r="C10" s="277"/>
      <c r="D10" s="123">
        <v>44677</v>
      </c>
      <c r="E10" s="104" t="s">
        <v>166</v>
      </c>
      <c r="F10" s="125" t="s">
        <v>184</v>
      </c>
      <c r="G10" s="125" t="s">
        <v>193</v>
      </c>
      <c r="H10" s="126" t="s">
        <v>194</v>
      </c>
      <c r="I10" s="126" t="s">
        <v>195</v>
      </c>
      <c r="J10" s="126" t="s">
        <v>196</v>
      </c>
      <c r="K10" s="54">
        <v>3</v>
      </c>
      <c r="L10" s="126" t="s">
        <v>172</v>
      </c>
      <c r="M10" s="126" t="s">
        <v>173</v>
      </c>
      <c r="N10" s="126" t="s">
        <v>174</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164</v>
      </c>
      <c r="C11" s="277"/>
      <c r="D11" s="123">
        <v>44677</v>
      </c>
      <c r="E11" s="104" t="s">
        <v>166</v>
      </c>
      <c r="F11" s="279" t="s">
        <v>184</v>
      </c>
      <c r="G11" s="280" t="s">
        <v>197</v>
      </c>
      <c r="H11" s="54" t="s">
        <v>198</v>
      </c>
      <c r="I11" s="54" t="s">
        <v>199</v>
      </c>
      <c r="J11" s="54" t="s">
        <v>200</v>
      </c>
      <c r="K11" s="40">
        <v>2</v>
      </c>
      <c r="L11" s="40" t="s">
        <v>189</v>
      </c>
      <c r="M11" s="54" t="s">
        <v>173</v>
      </c>
      <c r="N11" s="54" t="s">
        <v>174</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164</v>
      </c>
      <c r="C12" s="277"/>
      <c r="D12" s="123">
        <v>44677</v>
      </c>
      <c r="E12" s="104" t="s">
        <v>166</v>
      </c>
      <c r="F12" s="279"/>
      <c r="G12" s="280"/>
      <c r="H12" s="126" t="s">
        <v>201</v>
      </c>
      <c r="I12" s="54" t="s">
        <v>202</v>
      </c>
      <c r="J12" s="54" t="s">
        <v>183</v>
      </c>
      <c r="K12" s="40">
        <v>1</v>
      </c>
      <c r="L12" s="40" t="s">
        <v>189</v>
      </c>
      <c r="M12" s="54" t="s">
        <v>173</v>
      </c>
      <c r="N12" s="54" t="s">
        <v>174</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164</v>
      </c>
      <c r="C13" s="277"/>
      <c r="D13" s="123">
        <v>44677</v>
      </c>
      <c r="E13" s="104" t="s">
        <v>166</v>
      </c>
      <c r="F13" s="281" t="s">
        <v>203</v>
      </c>
      <c r="G13" s="280" t="s">
        <v>204</v>
      </c>
      <c r="H13" s="54" t="s">
        <v>205</v>
      </c>
      <c r="I13" s="54" t="s">
        <v>206</v>
      </c>
      <c r="J13" s="54" t="s">
        <v>207</v>
      </c>
      <c r="K13" s="40">
        <v>2</v>
      </c>
      <c r="L13" s="40" t="s">
        <v>189</v>
      </c>
      <c r="M13" s="54" t="s">
        <v>173</v>
      </c>
      <c r="N13" s="54" t="s">
        <v>174</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164</v>
      </c>
      <c r="C14" s="277"/>
      <c r="D14" s="123">
        <v>44677</v>
      </c>
      <c r="E14" s="104" t="s">
        <v>166</v>
      </c>
      <c r="F14" s="281"/>
      <c r="G14" s="280"/>
      <c r="H14" s="54" t="s">
        <v>208</v>
      </c>
      <c r="I14" s="54" t="s">
        <v>209</v>
      </c>
      <c r="J14" s="54" t="s">
        <v>210</v>
      </c>
      <c r="K14" s="40">
        <v>1</v>
      </c>
      <c r="L14" s="40" t="s">
        <v>189</v>
      </c>
      <c r="M14" s="54" t="s">
        <v>173</v>
      </c>
      <c r="N14" s="54" t="s">
        <v>174</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164</v>
      </c>
      <c r="C15" s="277"/>
      <c r="D15" s="123">
        <v>44677</v>
      </c>
      <c r="E15" s="104" t="s">
        <v>166</v>
      </c>
      <c r="F15" s="280" t="s">
        <v>211</v>
      </c>
      <c r="G15" s="280" t="s">
        <v>212</v>
      </c>
      <c r="H15" s="54" t="s">
        <v>213</v>
      </c>
      <c r="I15" s="54" t="s">
        <v>214</v>
      </c>
      <c r="J15" s="54" t="s">
        <v>215</v>
      </c>
      <c r="K15" s="40">
        <v>3</v>
      </c>
      <c r="L15" s="40" t="s">
        <v>189</v>
      </c>
      <c r="M15" s="54" t="s">
        <v>173</v>
      </c>
      <c r="N15" s="54" t="s">
        <v>174</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164</v>
      </c>
      <c r="C16" s="278"/>
      <c r="D16" s="123">
        <v>44677</v>
      </c>
      <c r="E16" s="104" t="s">
        <v>166</v>
      </c>
      <c r="F16" s="280"/>
      <c r="G16" s="280"/>
      <c r="H16" s="54" t="s">
        <v>216</v>
      </c>
      <c r="I16" s="54" t="s">
        <v>217</v>
      </c>
      <c r="J16" s="54" t="s">
        <v>218</v>
      </c>
      <c r="K16" s="40">
        <v>1</v>
      </c>
      <c r="L16" s="40" t="s">
        <v>189</v>
      </c>
      <c r="M16" s="54" t="s">
        <v>173</v>
      </c>
      <c r="N16" s="54" t="s">
        <v>174</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filterColumn colId="12">
      <filters>
        <filter val="Unidad de Loterias"/>
      </filters>
    </filterColumn>
  </autoFilter>
  <mergeCells count="70">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BF2:BF3"/>
    <mergeCell ref="AS2:AS3"/>
    <mergeCell ref="AU2:AU3"/>
    <mergeCell ref="AW2:AW3"/>
    <mergeCell ref="AX2:AX3"/>
    <mergeCell ref="AY2:AY3"/>
    <mergeCell ref="AZ2:AZ3"/>
    <mergeCell ref="BA2:BA3"/>
    <mergeCell ref="BB2:BB3"/>
    <mergeCell ref="BC2:BC3"/>
    <mergeCell ref="BD2:BD3"/>
    <mergeCell ref="BE2:BE3"/>
    <mergeCell ref="BG2:BG3"/>
    <mergeCell ref="BH2:BH4"/>
    <mergeCell ref="BI2:BI3"/>
    <mergeCell ref="BJ2:BJ3"/>
    <mergeCell ref="BK2:BK4"/>
    <mergeCell ref="C5:C16"/>
    <mergeCell ref="F11:F12"/>
    <mergeCell ref="G11:G12"/>
    <mergeCell ref="F13:F14"/>
    <mergeCell ref="G13:G14"/>
    <mergeCell ref="F15:F16"/>
    <mergeCell ref="G15:G16"/>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294"/>
      <c r="B1" s="294"/>
      <c r="C1" s="294"/>
      <c r="D1" s="294"/>
      <c r="E1" s="294"/>
      <c r="F1" s="294"/>
      <c r="G1" s="294"/>
      <c r="H1" s="294"/>
      <c r="I1" s="293" t="s">
        <v>106</v>
      </c>
      <c r="J1" s="293"/>
      <c r="K1" s="293"/>
      <c r="L1" s="293"/>
      <c r="M1" s="293"/>
      <c r="N1" s="293"/>
      <c r="O1" s="293"/>
      <c r="P1" s="293"/>
      <c r="Q1" s="293"/>
      <c r="R1" s="293"/>
      <c r="S1" s="293"/>
      <c r="T1" s="46"/>
      <c r="U1" s="295" t="s">
        <v>107</v>
      </c>
      <c r="V1" s="295"/>
      <c r="W1" s="295"/>
      <c r="X1" s="295"/>
      <c r="Y1" s="295"/>
      <c r="Z1" s="295"/>
      <c r="AA1" s="295"/>
      <c r="AB1" s="295"/>
      <c r="AC1" s="295"/>
      <c r="AD1" s="296" t="s">
        <v>108</v>
      </c>
      <c r="AE1" s="296"/>
      <c r="AF1" s="296"/>
      <c r="AG1" s="296"/>
      <c r="AH1" s="296"/>
      <c r="AI1" s="296"/>
      <c r="AJ1" s="296"/>
      <c r="AK1" s="296"/>
      <c r="AL1" s="51"/>
      <c r="AM1" s="287" t="s">
        <v>109</v>
      </c>
      <c r="AN1" s="287"/>
      <c r="AO1" s="287"/>
      <c r="AP1" s="287"/>
      <c r="AQ1" s="287"/>
      <c r="AR1" s="287"/>
      <c r="AS1" s="287"/>
      <c r="AT1" s="287"/>
      <c r="AU1" s="52"/>
      <c r="AV1" s="290" t="s">
        <v>110</v>
      </c>
      <c r="AW1" s="290"/>
      <c r="AX1" s="290"/>
      <c r="AY1" s="290"/>
      <c r="AZ1" s="290"/>
      <c r="BA1" s="290"/>
      <c r="BB1" s="290"/>
      <c r="BC1" s="290"/>
      <c r="BD1" s="53"/>
      <c r="BE1" s="291" t="s">
        <v>61</v>
      </c>
      <c r="BF1" s="291"/>
      <c r="BG1" s="291"/>
      <c r="BH1" s="291"/>
      <c r="BI1" s="291"/>
    </row>
    <row r="2" spans="1:61" ht="39.950000000000003" customHeight="1" x14ac:dyDescent="0.25">
      <c r="A2" s="292" t="s">
        <v>111</v>
      </c>
      <c r="B2" s="292" t="s">
        <v>9</v>
      </c>
      <c r="C2" s="292" t="s">
        <v>11</v>
      </c>
      <c r="D2" s="292" t="s">
        <v>112</v>
      </c>
      <c r="E2" s="292" t="s">
        <v>113</v>
      </c>
      <c r="F2" s="292" t="s">
        <v>13</v>
      </c>
      <c r="G2" s="292" t="s">
        <v>15</v>
      </c>
      <c r="H2" s="292" t="s">
        <v>17</v>
      </c>
      <c r="I2" s="288" t="s">
        <v>62</v>
      </c>
      <c r="J2" s="293" t="s">
        <v>114</v>
      </c>
      <c r="K2" s="293"/>
      <c r="L2" s="293"/>
      <c r="M2" s="288" t="s">
        <v>63</v>
      </c>
      <c r="N2" s="288" t="s">
        <v>115</v>
      </c>
      <c r="O2" s="288" t="s">
        <v>116</v>
      </c>
      <c r="P2" s="288" t="s">
        <v>32</v>
      </c>
      <c r="Q2" s="288" t="s">
        <v>117</v>
      </c>
      <c r="R2" s="288" t="s">
        <v>118</v>
      </c>
      <c r="S2" s="288" t="s">
        <v>119</v>
      </c>
      <c r="T2" s="44"/>
      <c r="U2" s="289" t="s">
        <v>120</v>
      </c>
      <c r="V2" s="289" t="s">
        <v>121</v>
      </c>
      <c r="W2" s="289" t="s">
        <v>69</v>
      </c>
      <c r="X2" s="289" t="s">
        <v>70</v>
      </c>
      <c r="Y2" s="289" t="s">
        <v>122</v>
      </c>
      <c r="Z2" s="289" t="s">
        <v>72</v>
      </c>
      <c r="AA2" s="289" t="s">
        <v>123</v>
      </c>
      <c r="AB2" s="289" t="s">
        <v>75</v>
      </c>
      <c r="AC2" s="45"/>
      <c r="AD2" s="286" t="s">
        <v>124</v>
      </c>
      <c r="AE2" s="286" t="s">
        <v>219</v>
      </c>
      <c r="AF2" s="286" t="s">
        <v>126</v>
      </c>
      <c r="AG2" s="286" t="s">
        <v>127</v>
      </c>
      <c r="AH2" s="286" t="s">
        <v>128</v>
      </c>
      <c r="AI2" s="286" t="s">
        <v>129</v>
      </c>
      <c r="AJ2" s="286" t="s">
        <v>130</v>
      </c>
      <c r="AK2" s="286" t="s">
        <v>131</v>
      </c>
      <c r="AL2" s="43"/>
      <c r="AM2" s="284" t="s">
        <v>132</v>
      </c>
      <c r="AN2" s="284" t="s">
        <v>133</v>
      </c>
      <c r="AO2" s="284" t="s">
        <v>134</v>
      </c>
      <c r="AP2" s="284" t="s">
        <v>135</v>
      </c>
      <c r="AQ2" s="284" t="s">
        <v>136</v>
      </c>
      <c r="AR2" s="284" t="s">
        <v>137</v>
      </c>
      <c r="AS2" s="284" t="s">
        <v>138</v>
      </c>
      <c r="AT2" s="284" t="s">
        <v>139</v>
      </c>
      <c r="AU2" s="48"/>
      <c r="AV2" s="285" t="s">
        <v>132</v>
      </c>
      <c r="AW2" s="47"/>
      <c r="AX2" s="285" t="s">
        <v>133</v>
      </c>
      <c r="AY2" s="285" t="s">
        <v>134</v>
      </c>
      <c r="AZ2" s="285" t="s">
        <v>135</v>
      </c>
      <c r="BA2" s="285" t="s">
        <v>140</v>
      </c>
      <c r="BB2" s="285" t="s">
        <v>137</v>
      </c>
      <c r="BC2" s="285" t="s">
        <v>138</v>
      </c>
      <c r="BD2" s="285" t="s">
        <v>141</v>
      </c>
      <c r="BE2" s="282" t="s">
        <v>52</v>
      </c>
      <c r="BF2" s="282" t="s">
        <v>142</v>
      </c>
      <c r="BG2" s="282" t="s">
        <v>143</v>
      </c>
      <c r="BH2" s="282" t="s">
        <v>144</v>
      </c>
      <c r="BI2" s="283" t="s">
        <v>145</v>
      </c>
    </row>
    <row r="3" spans="1:61" ht="39.950000000000003" customHeight="1" x14ac:dyDescent="0.25">
      <c r="A3" s="292"/>
      <c r="B3" s="292"/>
      <c r="C3" s="292"/>
      <c r="D3" s="292"/>
      <c r="E3" s="292"/>
      <c r="F3" s="292"/>
      <c r="G3" s="292"/>
      <c r="H3" s="292"/>
      <c r="I3" s="288"/>
      <c r="J3" s="34" t="s">
        <v>146</v>
      </c>
      <c r="K3" s="44" t="s">
        <v>24</v>
      </c>
      <c r="L3" s="44" t="s">
        <v>26</v>
      </c>
      <c r="M3" s="288"/>
      <c r="N3" s="288"/>
      <c r="O3" s="288"/>
      <c r="P3" s="288"/>
      <c r="Q3" s="288"/>
      <c r="R3" s="288"/>
      <c r="S3" s="288"/>
      <c r="T3" s="44" t="s">
        <v>147</v>
      </c>
      <c r="U3" s="289"/>
      <c r="V3" s="289"/>
      <c r="W3" s="289"/>
      <c r="X3" s="289"/>
      <c r="Y3" s="289"/>
      <c r="Z3" s="289"/>
      <c r="AA3" s="289"/>
      <c r="AB3" s="289"/>
      <c r="AC3" s="45" t="s">
        <v>52</v>
      </c>
      <c r="AD3" s="286"/>
      <c r="AE3" s="286"/>
      <c r="AF3" s="286"/>
      <c r="AG3" s="286"/>
      <c r="AH3" s="286"/>
      <c r="AI3" s="286"/>
      <c r="AJ3" s="286"/>
      <c r="AK3" s="286"/>
      <c r="AL3" s="43" t="s">
        <v>52</v>
      </c>
      <c r="AM3" s="284"/>
      <c r="AN3" s="284"/>
      <c r="AO3" s="284"/>
      <c r="AP3" s="284"/>
      <c r="AQ3" s="284"/>
      <c r="AR3" s="284"/>
      <c r="AS3" s="284"/>
      <c r="AT3" s="284"/>
      <c r="AU3" s="48" t="s">
        <v>52</v>
      </c>
      <c r="AV3" s="285"/>
      <c r="AW3" s="47" t="s">
        <v>148</v>
      </c>
      <c r="AX3" s="285"/>
      <c r="AY3" s="285"/>
      <c r="AZ3" s="285"/>
      <c r="BA3" s="285"/>
      <c r="BB3" s="285"/>
      <c r="BC3" s="285"/>
      <c r="BD3" s="285"/>
      <c r="BE3" s="282"/>
      <c r="BF3" s="282"/>
      <c r="BG3" s="282"/>
      <c r="BH3" s="282"/>
      <c r="BI3" s="283"/>
    </row>
    <row r="4" spans="1:61" ht="39.950000000000003" customHeight="1" x14ac:dyDescent="0.25">
      <c r="A4" s="1" t="s">
        <v>149</v>
      </c>
      <c r="B4" s="1" t="s">
        <v>150</v>
      </c>
      <c r="C4" s="1" t="s">
        <v>151</v>
      </c>
      <c r="D4" s="1" t="s">
        <v>149</v>
      </c>
      <c r="E4" s="1" t="s">
        <v>152</v>
      </c>
      <c r="F4" s="1" t="s">
        <v>150</v>
      </c>
      <c r="G4" s="1"/>
      <c r="H4" s="1" t="s">
        <v>153</v>
      </c>
      <c r="I4" s="2" t="s">
        <v>154</v>
      </c>
      <c r="J4" s="35" t="s">
        <v>155</v>
      </c>
      <c r="K4" s="2"/>
      <c r="L4" s="2" t="s">
        <v>156</v>
      </c>
      <c r="M4" s="2" t="s">
        <v>150</v>
      </c>
      <c r="N4" s="2" t="s">
        <v>150</v>
      </c>
      <c r="O4" s="2" t="s">
        <v>157</v>
      </c>
      <c r="P4" s="2" t="s">
        <v>150</v>
      </c>
      <c r="Q4" s="2" t="s">
        <v>158</v>
      </c>
      <c r="R4" s="2" t="s">
        <v>149</v>
      </c>
      <c r="S4" s="2" t="s">
        <v>149</v>
      </c>
      <c r="T4" s="2" t="s">
        <v>149</v>
      </c>
      <c r="U4" s="26" t="s">
        <v>149</v>
      </c>
      <c r="V4" s="26" t="s">
        <v>159</v>
      </c>
      <c r="W4" s="26" t="s">
        <v>160</v>
      </c>
      <c r="X4" s="26" t="s">
        <v>161</v>
      </c>
      <c r="Y4" s="26" t="s">
        <v>161</v>
      </c>
      <c r="Z4" s="26" t="s">
        <v>157</v>
      </c>
      <c r="AA4" s="26" t="s">
        <v>162</v>
      </c>
      <c r="AB4" s="26" t="s">
        <v>150</v>
      </c>
      <c r="AC4" s="26" t="s">
        <v>163</v>
      </c>
      <c r="AD4" s="27" t="s">
        <v>149</v>
      </c>
      <c r="AE4" s="27"/>
      <c r="AF4" s="27" t="s">
        <v>220</v>
      </c>
      <c r="AG4" s="27" t="s">
        <v>161</v>
      </c>
      <c r="AH4" s="27" t="s">
        <v>161</v>
      </c>
      <c r="AI4" s="27" t="s">
        <v>157</v>
      </c>
      <c r="AJ4" s="27" t="s">
        <v>162</v>
      </c>
      <c r="AK4" s="27" t="s">
        <v>150</v>
      </c>
      <c r="AL4" s="27"/>
      <c r="AM4" s="28" t="s">
        <v>149</v>
      </c>
      <c r="AN4" s="28" t="s">
        <v>159</v>
      </c>
      <c r="AO4" s="28" t="s">
        <v>160</v>
      </c>
      <c r="AP4" s="28" t="s">
        <v>161</v>
      </c>
      <c r="AQ4" s="28" t="s">
        <v>161</v>
      </c>
      <c r="AR4" s="28" t="s">
        <v>157</v>
      </c>
      <c r="AS4" s="28" t="s">
        <v>162</v>
      </c>
      <c r="AT4" s="28" t="s">
        <v>150</v>
      </c>
      <c r="AU4" s="28"/>
      <c r="AV4" s="29" t="s">
        <v>149</v>
      </c>
      <c r="AW4" s="29"/>
      <c r="AX4" s="29" t="s">
        <v>159</v>
      </c>
      <c r="AY4" s="29" t="s">
        <v>160</v>
      </c>
      <c r="AZ4" s="29" t="s">
        <v>161</v>
      </c>
      <c r="BA4" s="29" t="s">
        <v>161</v>
      </c>
      <c r="BB4" s="29" t="s">
        <v>157</v>
      </c>
      <c r="BC4" s="29" t="s">
        <v>162</v>
      </c>
      <c r="BD4" s="29"/>
      <c r="BE4" s="50" t="s">
        <v>163</v>
      </c>
      <c r="BF4" s="50"/>
      <c r="BG4" s="50" t="s">
        <v>163</v>
      </c>
      <c r="BH4" s="50" t="s">
        <v>150</v>
      </c>
      <c r="BI4" s="283"/>
    </row>
    <row r="5" spans="1:61" ht="159.75" customHeight="1" x14ac:dyDescent="0.25">
      <c r="A5" s="58"/>
      <c r="B5" s="49" t="s">
        <v>164</v>
      </c>
      <c r="C5" s="301" t="s">
        <v>221</v>
      </c>
      <c r="D5" s="302">
        <v>44670</v>
      </c>
      <c r="E5" s="303" t="s">
        <v>222</v>
      </c>
      <c r="F5" s="102" t="s">
        <v>223</v>
      </c>
      <c r="G5" s="305">
        <v>142</v>
      </c>
      <c r="H5" s="310" t="s">
        <v>224</v>
      </c>
      <c r="I5" s="304" t="s">
        <v>225</v>
      </c>
      <c r="J5" s="130" t="s">
        <v>226</v>
      </c>
      <c r="K5" s="130" t="s">
        <v>227</v>
      </c>
      <c r="L5" s="112">
        <v>1</v>
      </c>
      <c r="M5" s="112" t="s">
        <v>172</v>
      </c>
      <c r="N5" s="112" t="s">
        <v>228</v>
      </c>
      <c r="O5" s="130" t="s">
        <v>229</v>
      </c>
      <c r="P5" s="31">
        <v>1</v>
      </c>
      <c r="Q5" s="5"/>
      <c r="R5" s="131">
        <v>44685</v>
      </c>
      <c r="S5" s="139">
        <v>44685</v>
      </c>
      <c r="T5" s="107"/>
      <c r="U5" s="108"/>
      <c r="V5" s="109"/>
      <c r="W5" s="40"/>
      <c r="X5" s="100"/>
      <c r="Y5" s="110"/>
      <c r="Z5" s="40"/>
      <c r="AA5" s="111"/>
      <c r="AB5" s="42"/>
      <c r="AC5" s="112"/>
      <c r="AD5" s="113">
        <v>44742</v>
      </c>
      <c r="AE5" s="114" t="s">
        <v>230</v>
      </c>
      <c r="AF5" s="40">
        <v>1</v>
      </c>
      <c r="AG5" s="100">
        <f>IF(AF5="","",IF(OR($L5=0,$L5="",AD5=""),"",AF5/$L5))</f>
        <v>1</v>
      </c>
      <c r="AH5" s="117">
        <f>(IF(OR($P5="",AG5=""),"",IF(OR($P5=0,AG5=0),0,IF((AG5*100%)/$P5&gt;100%,100%,(AG5*100%)/$P5))))</f>
        <v>1</v>
      </c>
      <c r="AI5" s="101" t="str">
        <f t="shared" ref="AI5" si="0">IF(AF5="","",IF(AH5&lt;100%, IF(AH5&lt;50%, "ALERTA","EN TERMINO"), IF(AH5=100%, "OK", "EN TERMINO")))</f>
        <v>OK</v>
      </c>
      <c r="AJ5" s="32" t="s">
        <v>231</v>
      </c>
      <c r="AK5" s="54" t="s">
        <v>232</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164</v>
      </c>
      <c r="C6" s="301"/>
      <c r="D6" s="302"/>
      <c r="E6" s="303"/>
      <c r="F6" s="102" t="s">
        <v>223</v>
      </c>
      <c r="G6" s="306"/>
      <c r="H6" s="310"/>
      <c r="I6" s="304"/>
      <c r="J6" s="130" t="s">
        <v>233</v>
      </c>
      <c r="K6" s="130" t="s">
        <v>234</v>
      </c>
      <c r="L6" s="112">
        <v>1</v>
      </c>
      <c r="M6" s="112" t="s">
        <v>172</v>
      </c>
      <c r="N6" s="112" t="s">
        <v>228</v>
      </c>
      <c r="O6" s="130" t="s">
        <v>229</v>
      </c>
      <c r="P6" s="31">
        <v>1</v>
      </c>
      <c r="Q6" s="5"/>
      <c r="R6" s="131">
        <v>44687</v>
      </c>
      <c r="S6" s="140">
        <v>44742</v>
      </c>
      <c r="T6" s="107"/>
      <c r="U6" s="41"/>
      <c r="V6" s="116"/>
      <c r="W6" s="37"/>
      <c r="X6" s="100"/>
      <c r="Y6" s="110"/>
      <c r="Z6" s="40"/>
      <c r="AA6" s="102"/>
      <c r="AB6" s="42"/>
      <c r="AC6" s="112"/>
      <c r="AD6" s="113">
        <v>44742</v>
      </c>
      <c r="AE6" s="111" t="s">
        <v>235</v>
      </c>
      <c r="AF6" s="40">
        <v>1</v>
      </c>
      <c r="AG6" s="100">
        <f>IF(AF6="","",IF(OR($L6=0,$L6="",AD6=""),"",AF6/$L6))</f>
        <v>1</v>
      </c>
      <c r="AH6" s="117">
        <f>(IF(OR($P6="",AG6=""),"",IF(OR($P6=0,AG6=0),0,IF((AG6*100%)/$P6&gt;100%,100%,(AG6*100%)/$P6))))</f>
        <v>1</v>
      </c>
      <c r="AI6" s="101" t="str">
        <f t="shared" ref="AI6" si="3">IF(AF6="","",IF(AH6&lt;100%, IF(AH6&lt;50%, "ALERTA","EN TERMINO"), IF(AH6=100%, "OK", "EN TERMINO")))</f>
        <v>OK</v>
      </c>
      <c r="AJ6" s="33" t="s">
        <v>236</v>
      </c>
      <c r="AK6" s="54" t="s">
        <v>232</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299"/>
      <c r="D9" s="59"/>
      <c r="F9" s="55"/>
      <c r="G9" s="55"/>
      <c r="H9" s="69"/>
      <c r="I9" s="69"/>
      <c r="J9" s="70"/>
      <c r="K9" s="71"/>
      <c r="M9" s="12"/>
      <c r="N9" s="12"/>
      <c r="O9" s="12"/>
      <c r="P9" s="65"/>
      <c r="R9" s="72"/>
      <c r="S9" s="73"/>
      <c r="T9" s="67"/>
    </row>
    <row r="10" spans="1:61" ht="39.950000000000003" customHeight="1" x14ac:dyDescent="0.25">
      <c r="A10" s="59"/>
      <c r="B10" s="12"/>
      <c r="C10" s="299"/>
      <c r="D10" s="59"/>
      <c r="E10" s="298"/>
      <c r="F10" s="55"/>
      <c r="G10" s="55"/>
      <c r="H10" s="297"/>
      <c r="I10" s="297"/>
      <c r="J10" s="70"/>
      <c r="K10" s="71"/>
      <c r="M10" s="12"/>
      <c r="N10" s="12"/>
      <c r="O10" s="12"/>
      <c r="P10" s="65"/>
      <c r="R10" s="72"/>
      <c r="S10" s="73"/>
      <c r="T10" s="67"/>
    </row>
    <row r="11" spans="1:61" ht="39.950000000000003" customHeight="1" x14ac:dyDescent="0.25">
      <c r="A11" s="59"/>
      <c r="B11" s="12"/>
      <c r="C11" s="299"/>
      <c r="D11" s="59"/>
      <c r="E11" s="298"/>
      <c r="F11" s="55"/>
      <c r="G11" s="55"/>
      <c r="H11" s="297"/>
      <c r="I11" s="297"/>
      <c r="J11" s="70"/>
      <c r="K11" s="71"/>
      <c r="M11" s="12"/>
      <c r="N11" s="12"/>
      <c r="O11" s="12"/>
      <c r="P11" s="65"/>
      <c r="R11" s="72"/>
      <c r="S11" s="73"/>
      <c r="T11" s="67"/>
    </row>
    <row r="12" spans="1:61" ht="39.950000000000003" customHeight="1" x14ac:dyDescent="0.25">
      <c r="A12" s="59"/>
      <c r="B12" s="12"/>
      <c r="C12" s="299"/>
      <c r="D12" s="59"/>
      <c r="E12" s="298"/>
      <c r="F12" s="55"/>
      <c r="G12" s="55"/>
      <c r="H12" s="297"/>
      <c r="I12" s="297"/>
      <c r="J12" s="70"/>
      <c r="K12" s="71"/>
      <c r="M12" s="12"/>
      <c r="N12" s="12"/>
      <c r="O12" s="12"/>
      <c r="P12" s="65"/>
      <c r="R12" s="72"/>
      <c r="S12" s="73"/>
      <c r="T12" s="67"/>
    </row>
    <row r="13" spans="1:61" ht="39.950000000000003" customHeight="1" x14ac:dyDescent="0.25">
      <c r="A13" s="59"/>
      <c r="B13" s="12"/>
      <c r="C13" s="299"/>
      <c r="D13" s="59"/>
      <c r="E13" s="298"/>
      <c r="F13" s="55"/>
      <c r="G13" s="55"/>
      <c r="H13" s="297"/>
      <c r="I13" s="297"/>
      <c r="J13" s="70"/>
      <c r="K13" s="71"/>
      <c r="M13" s="12"/>
      <c r="N13" s="12"/>
      <c r="O13" s="12"/>
      <c r="P13" s="65"/>
      <c r="R13" s="72"/>
      <c r="S13" s="73"/>
      <c r="T13" s="67"/>
    </row>
    <row r="14" spans="1:61" ht="39.950000000000003" customHeight="1" x14ac:dyDescent="0.25">
      <c r="A14" s="59"/>
      <c r="B14" s="12"/>
      <c r="C14" s="299"/>
      <c r="D14" s="59"/>
      <c r="E14" s="298"/>
      <c r="F14" s="55"/>
      <c r="G14" s="55"/>
      <c r="H14" s="297"/>
      <c r="I14" s="297"/>
      <c r="J14" s="70"/>
      <c r="K14" s="71"/>
      <c r="M14" s="12"/>
      <c r="N14" s="12"/>
      <c r="O14" s="12"/>
      <c r="P14" s="65"/>
      <c r="R14" s="72"/>
      <c r="S14" s="73"/>
      <c r="T14" s="67"/>
    </row>
    <row r="15" spans="1:61" ht="39.950000000000003" customHeight="1" x14ac:dyDescent="0.25">
      <c r="A15" s="59"/>
      <c r="B15" s="12"/>
      <c r="C15" s="299"/>
      <c r="D15" s="59"/>
      <c r="E15" s="298"/>
      <c r="F15" s="55"/>
      <c r="G15" s="55"/>
      <c r="H15" s="297"/>
      <c r="I15" s="297"/>
      <c r="J15" s="70"/>
      <c r="K15" s="71"/>
      <c r="M15" s="12"/>
      <c r="N15" s="12"/>
      <c r="O15" s="12"/>
      <c r="P15" s="65"/>
      <c r="R15" s="72"/>
      <c r="S15" s="73"/>
      <c r="T15" s="67"/>
    </row>
    <row r="16" spans="1:61" ht="39.950000000000003" customHeight="1" x14ac:dyDescent="0.25">
      <c r="A16" s="59"/>
      <c r="B16" s="12"/>
      <c r="C16" s="299"/>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299"/>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299"/>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299"/>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299"/>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299"/>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299"/>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299"/>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299"/>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299"/>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299"/>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299"/>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299"/>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299"/>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299"/>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299"/>
      <c r="D31" s="59"/>
      <c r="F31" s="80"/>
      <c r="G31" s="80"/>
      <c r="H31" s="69"/>
      <c r="I31" s="69"/>
      <c r="J31" s="69"/>
      <c r="K31" s="81"/>
      <c r="L31" s="81"/>
      <c r="M31" s="12"/>
      <c r="N31" s="12"/>
      <c r="O31" s="69"/>
      <c r="P31" s="65"/>
      <c r="Q31" s="69"/>
      <c r="R31" s="76"/>
      <c r="S31" s="76"/>
      <c r="T31" s="300"/>
      <c r="U31" s="82"/>
      <c r="W31" s="83"/>
      <c r="X31" s="15"/>
      <c r="Y31" s="20"/>
      <c r="Z31" s="14"/>
      <c r="AA31" s="38"/>
      <c r="AB31" s="11"/>
      <c r="AC31" s="22"/>
      <c r="BG31" s="14"/>
    </row>
    <row r="32" spans="1:59" ht="39.950000000000003" customHeight="1" x14ac:dyDescent="0.25">
      <c r="A32" s="59"/>
      <c r="B32" s="12"/>
      <c r="C32" s="299"/>
      <c r="D32" s="59"/>
      <c r="F32" s="80"/>
      <c r="G32" s="80"/>
      <c r="H32" s="69"/>
      <c r="I32" s="81"/>
      <c r="J32" s="69"/>
      <c r="K32" s="81"/>
      <c r="L32" s="81"/>
      <c r="M32" s="12"/>
      <c r="N32" s="12"/>
      <c r="O32" s="81"/>
      <c r="P32" s="65"/>
      <c r="Q32" s="81"/>
      <c r="R32" s="73"/>
      <c r="S32" s="73"/>
      <c r="T32" s="300"/>
      <c r="U32" s="82"/>
      <c r="W32" s="83"/>
      <c r="X32" s="15"/>
      <c r="Y32" s="20"/>
      <c r="Z32" s="14"/>
      <c r="AA32" s="38"/>
      <c r="AB32" s="11"/>
      <c r="AC32" s="22"/>
      <c r="BG32" s="14"/>
    </row>
    <row r="33" spans="1:61" ht="39.950000000000003" customHeight="1" x14ac:dyDescent="0.25">
      <c r="A33" s="59"/>
      <c r="B33" s="12"/>
      <c r="C33" s="299"/>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299"/>
      <c r="D34" s="59"/>
      <c r="F34" s="80"/>
      <c r="G34" s="80"/>
      <c r="H34" s="69"/>
      <c r="I34" s="297"/>
      <c r="J34" s="297"/>
      <c r="K34" s="297"/>
      <c r="L34" s="297"/>
      <c r="M34" s="12"/>
      <c r="N34" s="12"/>
      <c r="O34" s="81"/>
      <c r="P34" s="65"/>
      <c r="Q34" s="297"/>
      <c r="R34" s="300"/>
      <c r="S34" s="300"/>
      <c r="T34" s="73"/>
      <c r="U34" s="82"/>
      <c r="W34" s="83"/>
      <c r="X34" s="15"/>
      <c r="Y34" s="20"/>
      <c r="Z34" s="14"/>
      <c r="AA34" s="39"/>
      <c r="AB34" s="11"/>
      <c r="AC34" s="22"/>
      <c r="BG34" s="14"/>
    </row>
    <row r="35" spans="1:61" ht="39.950000000000003" customHeight="1" x14ac:dyDescent="0.25">
      <c r="A35" s="59"/>
      <c r="B35" s="12"/>
      <c r="C35" s="299"/>
      <c r="D35" s="59"/>
      <c r="F35" s="80"/>
      <c r="G35" s="80"/>
      <c r="H35" s="69"/>
      <c r="I35" s="297"/>
      <c r="J35" s="297"/>
      <c r="K35" s="297"/>
      <c r="L35" s="297"/>
      <c r="M35" s="12"/>
      <c r="N35" s="12"/>
      <c r="O35" s="81"/>
      <c r="P35" s="65"/>
      <c r="Q35" s="297"/>
      <c r="R35" s="300"/>
      <c r="S35" s="300"/>
      <c r="T35" s="73"/>
      <c r="U35" s="82"/>
      <c r="W35" s="83"/>
      <c r="X35" s="15"/>
      <c r="Y35" s="20"/>
      <c r="Z35" s="14"/>
      <c r="AA35" s="39"/>
      <c r="AB35" s="11"/>
      <c r="AC35" s="22"/>
      <c r="BG35" s="14"/>
    </row>
    <row r="36" spans="1:61" ht="39.950000000000003" customHeight="1" x14ac:dyDescent="0.25">
      <c r="A36" s="59"/>
      <c r="B36" s="12"/>
      <c r="C36" s="299"/>
      <c r="D36" s="59"/>
      <c r="F36" s="80"/>
      <c r="G36" s="80"/>
      <c r="H36" s="69"/>
      <c r="I36" s="297"/>
      <c r="J36" s="297"/>
      <c r="K36" s="297"/>
      <c r="L36" s="297"/>
      <c r="M36" s="12"/>
      <c r="N36" s="12"/>
      <c r="O36" s="81"/>
      <c r="P36" s="65"/>
      <c r="Q36" s="297"/>
      <c r="R36" s="300"/>
      <c r="S36" s="300"/>
      <c r="T36" s="300"/>
      <c r="U36" s="82"/>
      <c r="W36" s="83"/>
      <c r="X36" s="15"/>
      <c r="Y36" s="20"/>
      <c r="Z36" s="14"/>
      <c r="AA36" s="39"/>
      <c r="AB36" s="11"/>
      <c r="AC36" s="22"/>
      <c r="BG36" s="14"/>
    </row>
    <row r="37" spans="1:61" ht="39.950000000000003" customHeight="1" x14ac:dyDescent="0.25">
      <c r="A37" s="59"/>
      <c r="B37" s="12"/>
      <c r="C37" s="299"/>
      <c r="D37" s="59"/>
      <c r="F37" s="80"/>
      <c r="G37" s="80"/>
      <c r="H37" s="69"/>
      <c r="I37" s="297"/>
      <c r="J37" s="297"/>
      <c r="K37" s="297"/>
      <c r="L37" s="297"/>
      <c r="M37" s="12"/>
      <c r="N37" s="12"/>
      <c r="O37" s="81"/>
      <c r="P37" s="65"/>
      <c r="Q37" s="297"/>
      <c r="R37" s="300"/>
      <c r="S37" s="300"/>
      <c r="T37" s="300"/>
      <c r="U37" s="82"/>
      <c r="W37" s="83"/>
      <c r="X37" s="15"/>
      <c r="Y37" s="20"/>
      <c r="Z37" s="14"/>
      <c r="AA37" s="39"/>
      <c r="AB37" s="11"/>
      <c r="AC37" s="22"/>
      <c r="BG37" s="14"/>
    </row>
    <row r="38" spans="1:61" ht="39.950000000000003" customHeight="1" x14ac:dyDescent="0.25">
      <c r="A38" s="59"/>
      <c r="B38" s="12"/>
      <c r="C38" s="299"/>
      <c r="D38" s="59"/>
      <c r="F38" s="80"/>
      <c r="G38" s="80"/>
      <c r="H38" s="69"/>
      <c r="I38" s="297"/>
      <c r="J38" s="297"/>
      <c r="K38" s="297"/>
      <c r="L38" s="81"/>
      <c r="M38" s="12"/>
      <c r="N38" s="12"/>
      <c r="O38" s="81"/>
      <c r="P38" s="65"/>
      <c r="Q38" s="297"/>
      <c r="R38" s="300"/>
      <c r="S38" s="300"/>
      <c r="T38" s="300"/>
      <c r="U38" s="82"/>
      <c r="W38" s="83"/>
      <c r="X38" s="15"/>
      <c r="Y38" s="20"/>
      <c r="Z38" s="14"/>
      <c r="AA38" s="39"/>
      <c r="AB38" s="11"/>
      <c r="AC38" s="22"/>
      <c r="BG38" s="14"/>
    </row>
    <row r="39" spans="1:61" ht="39.950000000000003" customHeight="1" x14ac:dyDescent="0.25">
      <c r="A39" s="59"/>
      <c r="B39" s="12"/>
      <c r="C39" s="299"/>
      <c r="D39" s="59"/>
      <c r="F39" s="80"/>
      <c r="G39" s="80"/>
      <c r="H39" s="69"/>
      <c r="I39" s="297"/>
      <c r="J39" s="297"/>
      <c r="K39" s="297"/>
      <c r="L39" s="81"/>
      <c r="M39" s="12"/>
      <c r="N39" s="12"/>
      <c r="O39" s="81"/>
      <c r="P39" s="65"/>
      <c r="Q39" s="297"/>
      <c r="R39" s="300"/>
      <c r="S39" s="300"/>
      <c r="T39" s="300"/>
      <c r="U39" s="82"/>
      <c r="W39" s="83"/>
      <c r="X39" s="15"/>
      <c r="Y39" s="20"/>
      <c r="Z39" s="14"/>
      <c r="AA39" s="39"/>
      <c r="AB39" s="11"/>
      <c r="AC39" s="22"/>
      <c r="BG39" s="14"/>
    </row>
    <row r="40" spans="1:61" ht="39.950000000000003" customHeight="1" x14ac:dyDescent="0.25">
      <c r="A40" s="59"/>
      <c r="B40" s="12"/>
      <c r="C40" s="299"/>
      <c r="D40" s="59"/>
      <c r="F40" s="80"/>
      <c r="G40" s="80"/>
      <c r="H40" s="69"/>
      <c r="I40" s="297"/>
      <c r="J40" s="297"/>
      <c r="K40" s="297"/>
      <c r="L40" s="81"/>
      <c r="M40" s="12"/>
      <c r="N40" s="12"/>
      <c r="O40" s="81"/>
      <c r="P40" s="65"/>
      <c r="Q40" s="297"/>
      <c r="R40" s="300"/>
      <c r="S40" s="300"/>
      <c r="T40" s="300"/>
      <c r="U40" s="82"/>
      <c r="W40" s="83"/>
      <c r="X40" s="15"/>
      <c r="Y40" s="20"/>
      <c r="Z40" s="14"/>
      <c r="AA40" s="39"/>
      <c r="AB40" s="11"/>
      <c r="AC40" s="22"/>
      <c r="BG40" s="14"/>
    </row>
    <row r="41" spans="1:61" ht="39.950000000000003" customHeight="1" x14ac:dyDescent="0.25">
      <c r="A41" s="59"/>
      <c r="B41" s="12"/>
      <c r="C41" s="299"/>
      <c r="D41" s="59"/>
      <c r="F41" s="80"/>
      <c r="G41" s="80"/>
      <c r="H41" s="69"/>
      <c r="I41" s="297"/>
      <c r="J41" s="297"/>
      <c r="K41" s="297"/>
      <c r="L41" s="81"/>
      <c r="M41" s="12"/>
      <c r="N41" s="12"/>
      <c r="O41" s="81"/>
      <c r="P41" s="65"/>
      <c r="Q41" s="297"/>
      <c r="R41" s="300"/>
      <c r="S41" s="300"/>
      <c r="T41" s="300"/>
      <c r="U41" s="82"/>
      <c r="W41" s="83"/>
      <c r="X41" s="15"/>
      <c r="Y41" s="20"/>
      <c r="Z41" s="14"/>
      <c r="AA41" s="39"/>
      <c r="AB41" s="11"/>
      <c r="AC41" s="22"/>
      <c r="BG41" s="14"/>
    </row>
    <row r="42" spans="1:61" ht="39.950000000000003" customHeight="1" x14ac:dyDescent="0.25">
      <c r="A42" s="59"/>
      <c r="B42" s="12"/>
      <c r="C42" s="299"/>
      <c r="D42" s="59"/>
      <c r="F42" s="80"/>
      <c r="G42" s="80"/>
      <c r="H42" s="69"/>
      <c r="I42" s="297"/>
      <c r="J42" s="297"/>
      <c r="K42" s="297"/>
      <c r="L42" s="81"/>
      <c r="M42" s="12"/>
      <c r="N42" s="12"/>
      <c r="O42" s="81"/>
      <c r="P42" s="65"/>
      <c r="Q42" s="297"/>
      <c r="R42" s="300"/>
      <c r="S42" s="300"/>
      <c r="T42" s="300"/>
      <c r="U42" s="82"/>
      <c r="W42" s="83"/>
      <c r="X42" s="15"/>
      <c r="Y42" s="20"/>
      <c r="Z42" s="14"/>
      <c r="AA42" s="39"/>
      <c r="AB42" s="11"/>
      <c r="AC42" s="22"/>
      <c r="BG42" s="14"/>
    </row>
    <row r="43" spans="1:61" ht="39.950000000000003" customHeight="1" x14ac:dyDescent="0.25">
      <c r="A43" s="59"/>
      <c r="B43" s="12"/>
      <c r="C43" s="299"/>
      <c r="D43" s="59"/>
      <c r="F43" s="80"/>
      <c r="G43" s="80"/>
      <c r="H43" s="69"/>
      <c r="I43" s="297"/>
      <c r="J43" s="297"/>
      <c r="K43" s="297"/>
      <c r="L43" s="81"/>
      <c r="M43" s="12"/>
      <c r="N43" s="12"/>
      <c r="O43" s="81"/>
      <c r="P43" s="65"/>
      <c r="Q43" s="297"/>
      <c r="R43" s="300"/>
      <c r="S43" s="300"/>
      <c r="T43" s="300"/>
      <c r="U43" s="82"/>
      <c r="W43" s="83"/>
      <c r="X43" s="15"/>
      <c r="Y43" s="20"/>
      <c r="Z43" s="14"/>
      <c r="AA43" s="39"/>
      <c r="AB43" s="11"/>
      <c r="AC43" s="22"/>
      <c r="BG43" s="14"/>
    </row>
    <row r="44" spans="1:61" ht="39.950000000000003" customHeight="1" x14ac:dyDescent="0.25">
      <c r="A44" s="59"/>
      <c r="B44" s="12"/>
      <c r="C44" s="299"/>
      <c r="D44" s="59"/>
      <c r="F44" s="80"/>
      <c r="G44" s="80"/>
      <c r="H44" s="69"/>
      <c r="I44" s="297"/>
      <c r="J44" s="297"/>
      <c r="K44" s="297"/>
      <c r="L44" s="81"/>
      <c r="M44" s="12"/>
      <c r="N44" s="12"/>
      <c r="O44" s="81"/>
      <c r="P44" s="65"/>
      <c r="Q44" s="297"/>
      <c r="R44" s="300"/>
      <c r="S44" s="300"/>
      <c r="T44" s="300"/>
      <c r="U44" s="82"/>
      <c r="W44" s="83"/>
      <c r="X44" s="15"/>
      <c r="Y44" s="20"/>
      <c r="Z44" s="14"/>
      <c r="AA44" s="39"/>
      <c r="AB44" s="11"/>
      <c r="AC44" s="22"/>
      <c r="BG44" s="14"/>
    </row>
    <row r="45" spans="1:61" ht="39.950000000000003" customHeight="1" x14ac:dyDescent="0.25">
      <c r="A45" s="59"/>
      <c r="B45" s="12"/>
      <c r="C45" s="299"/>
      <c r="D45" s="59"/>
      <c r="F45" s="80"/>
      <c r="G45" s="80"/>
      <c r="H45" s="69"/>
      <c r="I45" s="297"/>
      <c r="J45" s="297"/>
      <c r="K45" s="297"/>
      <c r="L45" s="81"/>
      <c r="M45" s="12"/>
      <c r="N45" s="12"/>
      <c r="O45" s="81"/>
      <c r="P45" s="65"/>
      <c r="Q45" s="297"/>
      <c r="R45" s="300"/>
      <c r="S45" s="300"/>
      <c r="T45" s="300"/>
      <c r="U45" s="82"/>
      <c r="W45" s="83"/>
      <c r="X45" s="15"/>
      <c r="Y45" s="20"/>
      <c r="Z45" s="14"/>
      <c r="AA45" s="39"/>
      <c r="AB45" s="11"/>
      <c r="AC45" s="22"/>
      <c r="BG45" s="14"/>
    </row>
    <row r="46" spans="1:61" ht="39.950000000000003" customHeight="1" x14ac:dyDescent="0.25">
      <c r="A46" s="59"/>
      <c r="B46" s="12"/>
      <c r="C46" s="299"/>
      <c r="D46" s="59"/>
      <c r="F46" s="80"/>
      <c r="G46" s="80"/>
      <c r="H46" s="69"/>
      <c r="I46" s="297"/>
      <c r="J46" s="297"/>
      <c r="K46" s="297"/>
      <c r="L46" s="81"/>
      <c r="M46" s="12"/>
      <c r="N46" s="12"/>
      <c r="O46" s="81"/>
      <c r="P46" s="65"/>
      <c r="Q46" s="297"/>
      <c r="R46" s="300"/>
      <c r="S46" s="300"/>
      <c r="T46" s="300"/>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07"/>
      <c r="D49" s="57"/>
      <c r="E49" s="308"/>
      <c r="F49" s="80"/>
      <c r="G49" s="80"/>
      <c r="H49" s="307"/>
      <c r="I49" s="309"/>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07"/>
      <c r="D50" s="57"/>
      <c r="E50" s="308"/>
      <c r="F50" s="80"/>
      <c r="G50" s="80"/>
      <c r="H50" s="307"/>
      <c r="I50" s="309"/>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07"/>
      <c r="D51" s="57"/>
      <c r="E51" s="308"/>
      <c r="F51" s="80"/>
      <c r="G51" s="80"/>
      <c r="H51" s="307"/>
      <c r="I51" s="309"/>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07"/>
      <c r="D52" s="57"/>
      <c r="E52" s="308"/>
      <c r="F52" s="80"/>
      <c r="G52" s="80"/>
      <c r="H52" s="299"/>
      <c r="I52" s="309"/>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07"/>
      <c r="D53" s="57"/>
      <c r="E53" s="308"/>
      <c r="F53" s="80"/>
      <c r="G53" s="80"/>
      <c r="H53" s="299"/>
      <c r="I53" s="309"/>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07"/>
      <c r="D54" s="57"/>
      <c r="E54" s="308"/>
      <c r="F54" s="80"/>
      <c r="G54" s="80"/>
      <c r="H54" s="299"/>
      <c r="I54" s="309"/>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07"/>
      <c r="D55" s="57"/>
      <c r="E55" s="308"/>
      <c r="F55" s="80"/>
      <c r="G55" s="80"/>
      <c r="H55" s="307"/>
      <c r="I55" s="309"/>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07"/>
      <c r="D56" s="57"/>
      <c r="E56" s="308"/>
      <c r="F56" s="80"/>
      <c r="G56" s="80"/>
      <c r="H56" s="307"/>
      <c r="I56" s="309"/>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07"/>
      <c r="D57" s="57"/>
      <c r="E57" s="308"/>
      <c r="F57" s="80"/>
      <c r="G57" s="80"/>
      <c r="H57" s="307"/>
      <c r="I57" s="309"/>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07"/>
      <c r="D58" s="57"/>
      <c r="E58" s="308"/>
      <c r="F58" s="80"/>
      <c r="G58" s="80"/>
      <c r="H58" s="307"/>
      <c r="I58" s="309"/>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07"/>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07"/>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07"/>
      <c r="D61" s="59"/>
      <c r="E61" s="308"/>
      <c r="F61" s="80"/>
      <c r="G61" s="80"/>
      <c r="H61" s="308"/>
      <c r="I61" s="309"/>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07"/>
      <c r="D62" s="59"/>
      <c r="E62" s="308"/>
      <c r="F62" s="80"/>
      <c r="G62" s="80"/>
      <c r="H62" s="308"/>
      <c r="I62" s="309"/>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07"/>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07"/>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07"/>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07"/>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07"/>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07"/>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07"/>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07"/>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299"/>
      <c r="D72" s="61"/>
      <c r="E72" s="12"/>
      <c r="F72" s="12"/>
      <c r="G72" s="12"/>
      <c r="H72" s="12"/>
      <c r="I72" s="12"/>
      <c r="K72" s="12"/>
      <c r="L72" s="12"/>
      <c r="N72" s="12"/>
      <c r="O72" s="12"/>
      <c r="P72" s="12"/>
      <c r="Q72" s="12"/>
      <c r="R72" s="56"/>
      <c r="S72" s="56"/>
      <c r="T72" s="9"/>
    </row>
    <row r="73" spans="1:16361" ht="39.950000000000003" customHeight="1" x14ac:dyDescent="0.25">
      <c r="A73" s="61"/>
      <c r="B73" s="12"/>
      <c r="C73" s="299"/>
      <c r="D73" s="61"/>
      <c r="E73" s="12"/>
      <c r="F73" s="12"/>
      <c r="G73" s="12"/>
      <c r="H73" s="12"/>
      <c r="I73" s="12"/>
      <c r="K73" s="12"/>
      <c r="N73" s="12"/>
      <c r="O73" s="12"/>
      <c r="P73" s="12"/>
      <c r="Q73" s="12"/>
      <c r="R73" s="56"/>
      <c r="S73" s="56"/>
      <c r="T73" s="9"/>
    </row>
    <row r="74" spans="1:16361" ht="39.950000000000003" customHeight="1" x14ac:dyDescent="0.25">
      <c r="A74" s="61"/>
      <c r="B74" s="12"/>
      <c r="C74" s="299"/>
      <c r="D74" s="61"/>
      <c r="E74" s="12"/>
      <c r="F74" s="12"/>
      <c r="G74" s="12"/>
      <c r="H74" s="12"/>
      <c r="I74" s="12"/>
      <c r="J74" s="94"/>
      <c r="K74" s="12"/>
      <c r="N74" s="12"/>
      <c r="O74" s="12"/>
      <c r="P74" s="12"/>
      <c r="Q74" s="12"/>
      <c r="R74" s="56"/>
      <c r="S74" s="56"/>
      <c r="T74" s="9"/>
    </row>
    <row r="75" spans="1:16361" ht="39.950000000000003" customHeight="1" x14ac:dyDescent="0.25">
      <c r="A75" s="61"/>
      <c r="B75" s="12"/>
      <c r="C75" s="299"/>
      <c r="D75" s="61"/>
      <c r="E75" s="12"/>
      <c r="F75" s="12"/>
      <c r="G75" s="12"/>
      <c r="H75" s="12"/>
      <c r="I75" s="12"/>
      <c r="J75" s="94"/>
      <c r="K75" s="12"/>
      <c r="N75" s="12"/>
      <c r="O75" s="12"/>
      <c r="P75" s="12"/>
      <c r="Q75" s="12"/>
      <c r="R75" s="56"/>
      <c r="S75" s="56"/>
      <c r="T75" s="9"/>
    </row>
    <row r="76" spans="1:16361" ht="39.950000000000003" customHeight="1" x14ac:dyDescent="0.25">
      <c r="A76" s="61"/>
      <c r="B76" s="12"/>
      <c r="C76" s="299"/>
      <c r="D76" s="61"/>
      <c r="E76" s="12"/>
      <c r="F76" s="12"/>
      <c r="G76" s="12"/>
      <c r="H76" s="12"/>
      <c r="I76" s="12"/>
      <c r="J76" s="94"/>
      <c r="K76" s="12"/>
      <c r="N76" s="12"/>
      <c r="O76" s="12"/>
      <c r="P76" s="12"/>
      <c r="Q76" s="12"/>
      <c r="R76" s="56"/>
      <c r="S76" s="56"/>
      <c r="T76" s="9"/>
    </row>
    <row r="77" spans="1:16361" ht="39.950000000000003" customHeight="1" x14ac:dyDescent="0.25">
      <c r="A77" s="61"/>
      <c r="B77" s="12"/>
      <c r="C77" s="299"/>
      <c r="D77" s="61"/>
      <c r="E77" s="12"/>
      <c r="F77" s="12"/>
      <c r="G77" s="12"/>
      <c r="H77" s="12"/>
      <c r="I77" s="12"/>
      <c r="J77" s="94"/>
      <c r="K77" s="12"/>
      <c r="N77" s="12"/>
      <c r="O77" s="12"/>
      <c r="P77" s="12"/>
      <c r="Q77" s="12"/>
      <c r="R77" s="56"/>
      <c r="S77" s="56"/>
      <c r="T77" s="9"/>
    </row>
    <row r="78" spans="1:16361" ht="39.950000000000003" customHeight="1" x14ac:dyDescent="0.25">
      <c r="A78" s="61"/>
      <c r="B78" s="12"/>
      <c r="C78" s="299"/>
      <c r="D78" s="61"/>
      <c r="E78" s="12"/>
      <c r="F78" s="12"/>
      <c r="G78" s="12"/>
      <c r="H78" s="12"/>
      <c r="I78" s="12"/>
      <c r="J78" s="94"/>
      <c r="K78" s="12"/>
      <c r="N78" s="12"/>
      <c r="O78" s="12"/>
      <c r="P78" s="12"/>
      <c r="Q78" s="12"/>
      <c r="R78" s="56"/>
      <c r="S78" s="56"/>
      <c r="T78" s="9"/>
    </row>
    <row r="79" spans="1:16361" ht="39.950000000000003" customHeight="1" x14ac:dyDescent="0.25">
      <c r="A79" s="61"/>
      <c r="B79" s="12"/>
      <c r="C79" s="299"/>
      <c r="D79" s="61"/>
      <c r="E79" s="12"/>
      <c r="F79" s="12"/>
      <c r="G79" s="12"/>
      <c r="H79" s="12"/>
      <c r="I79" s="12"/>
      <c r="J79" s="94"/>
      <c r="N79" s="12"/>
      <c r="O79" s="12"/>
      <c r="P79" s="12"/>
      <c r="Q79" s="12"/>
      <c r="R79" s="56"/>
      <c r="S79" s="56"/>
      <c r="T79" s="9"/>
    </row>
    <row r="80" spans="1:16361" ht="39.950000000000003" customHeight="1" x14ac:dyDescent="0.25">
      <c r="A80" s="61"/>
      <c r="B80" s="12"/>
      <c r="C80" s="299"/>
      <c r="D80" s="61"/>
      <c r="E80" s="12"/>
      <c r="F80" s="12"/>
      <c r="G80" s="12"/>
      <c r="H80" s="12"/>
      <c r="I80" s="12"/>
      <c r="J80" s="94"/>
      <c r="N80" s="12"/>
      <c r="O80" s="12"/>
      <c r="P80" s="12"/>
      <c r="Q80" s="12"/>
      <c r="R80" s="56"/>
      <c r="S80" s="56"/>
      <c r="T80" s="9"/>
    </row>
    <row r="81" spans="1:20" ht="39.950000000000003" customHeight="1" x14ac:dyDescent="0.25">
      <c r="A81" s="61"/>
      <c r="B81" s="12"/>
      <c r="C81" s="299"/>
      <c r="D81" s="61"/>
      <c r="E81" s="12"/>
      <c r="F81" s="12"/>
      <c r="G81" s="12"/>
      <c r="H81" s="12"/>
      <c r="I81" s="12"/>
      <c r="J81" s="94"/>
      <c r="N81" s="12"/>
      <c r="O81" s="12"/>
      <c r="P81" s="12"/>
      <c r="Q81" s="12"/>
      <c r="R81" s="56"/>
      <c r="S81" s="56"/>
      <c r="T81" s="9"/>
    </row>
    <row r="82" spans="1:20" ht="39.950000000000003" customHeight="1" x14ac:dyDescent="0.25">
      <c r="A82" s="61"/>
      <c r="B82" s="12"/>
      <c r="C82" s="299"/>
      <c r="D82" s="61"/>
      <c r="E82" s="12"/>
      <c r="F82" s="12"/>
      <c r="G82" s="12"/>
      <c r="H82" s="12"/>
      <c r="I82" s="12"/>
      <c r="J82" s="94"/>
      <c r="N82" s="12"/>
      <c r="O82" s="12"/>
      <c r="P82" s="12"/>
      <c r="Q82" s="12"/>
      <c r="R82" s="56"/>
      <c r="S82" s="56"/>
      <c r="T82" s="9"/>
    </row>
    <row r="83" spans="1:20" ht="39.950000000000003" customHeight="1" x14ac:dyDescent="0.25">
      <c r="A83" s="61"/>
      <c r="B83" s="12"/>
      <c r="C83" s="299"/>
      <c r="D83" s="61"/>
      <c r="E83" s="12"/>
      <c r="F83" s="12"/>
      <c r="G83" s="12"/>
      <c r="H83" s="12"/>
      <c r="I83" s="12"/>
      <c r="J83" s="94"/>
      <c r="N83" s="12"/>
      <c r="O83" s="12"/>
      <c r="P83" s="12"/>
      <c r="Q83" s="12"/>
      <c r="R83" s="56"/>
      <c r="S83" s="56"/>
      <c r="T83" s="9"/>
    </row>
    <row r="84" spans="1:20" ht="39.950000000000003" customHeight="1" x14ac:dyDescent="0.25">
      <c r="A84" s="60"/>
      <c r="B84" s="12"/>
      <c r="C84" s="299"/>
      <c r="D84" s="59"/>
      <c r="E84" s="12"/>
      <c r="F84" s="80"/>
      <c r="G84" s="80"/>
      <c r="H84" s="12"/>
      <c r="I84" s="55"/>
      <c r="J84" s="64"/>
      <c r="M84" s="12"/>
      <c r="N84" s="12"/>
      <c r="P84" s="65"/>
      <c r="R84" s="19"/>
      <c r="S84" s="19"/>
      <c r="T84" s="95"/>
    </row>
    <row r="85" spans="1:20" ht="39.950000000000003" customHeight="1" x14ac:dyDescent="0.25">
      <c r="A85" s="60"/>
      <c r="B85" s="12"/>
      <c r="C85" s="299"/>
      <c r="D85" s="59"/>
      <c r="F85" s="80"/>
      <c r="G85" s="80"/>
      <c r="H85" s="96"/>
      <c r="I85" s="55"/>
      <c r="J85" s="97"/>
      <c r="N85" s="12"/>
      <c r="P85" s="65"/>
      <c r="R85" s="19"/>
      <c r="S85" s="19"/>
      <c r="T85" s="95"/>
    </row>
    <row r="86" spans="1:20" ht="39.950000000000003" customHeight="1" x14ac:dyDescent="0.25">
      <c r="A86" s="61"/>
      <c r="B86" s="12"/>
      <c r="C86" s="299"/>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299"/>
      <c r="D87" s="61"/>
      <c r="E87" s="308"/>
      <c r="F87" s="12"/>
      <c r="G87" s="12"/>
      <c r="H87" s="12"/>
      <c r="I87" s="308"/>
      <c r="J87" s="311"/>
      <c r="K87" s="12"/>
      <c r="L87" s="12"/>
      <c r="M87" s="12"/>
      <c r="N87" s="12"/>
      <c r="O87" s="12"/>
      <c r="P87" s="90"/>
      <c r="Q87" s="12"/>
      <c r="R87" s="56"/>
      <c r="S87" s="56"/>
      <c r="T87" s="19"/>
    </row>
    <row r="88" spans="1:20" ht="39.950000000000003" customHeight="1" x14ac:dyDescent="0.25">
      <c r="A88" s="61"/>
      <c r="B88" s="12"/>
      <c r="C88" s="299"/>
      <c r="D88" s="61"/>
      <c r="E88" s="308"/>
      <c r="F88" s="12"/>
      <c r="G88" s="12"/>
      <c r="H88" s="12"/>
      <c r="I88" s="308"/>
      <c r="J88" s="311"/>
      <c r="K88" s="12"/>
      <c r="L88" s="12"/>
      <c r="M88" s="12"/>
      <c r="N88" s="12"/>
      <c r="O88" s="12"/>
      <c r="P88" s="90"/>
      <c r="Q88" s="12"/>
      <c r="R88" s="56"/>
      <c r="S88" s="56"/>
      <c r="T88" s="19"/>
    </row>
    <row r="89" spans="1:20" ht="39.950000000000003" customHeight="1" x14ac:dyDescent="0.25">
      <c r="A89" s="61"/>
      <c r="B89" s="12"/>
      <c r="C89" s="299"/>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299"/>
      <c r="D90" s="61"/>
      <c r="E90" s="12"/>
      <c r="F90" s="12"/>
      <c r="G90" s="12"/>
      <c r="H90" s="12"/>
      <c r="I90" s="12"/>
      <c r="K90" s="12"/>
      <c r="L90" s="12"/>
      <c r="M90" s="12"/>
      <c r="N90" s="12"/>
      <c r="O90" s="12"/>
      <c r="P90" s="90"/>
      <c r="Q90" s="12"/>
      <c r="R90" s="56"/>
      <c r="S90" s="56"/>
      <c r="T90" s="9"/>
    </row>
    <row r="91" spans="1:20" ht="39.950000000000003" customHeight="1" x14ac:dyDescent="0.25">
      <c r="A91" s="61"/>
      <c r="B91" s="12"/>
      <c r="C91" s="299"/>
      <c r="D91" s="61"/>
      <c r="E91" s="12"/>
      <c r="F91" s="12"/>
      <c r="G91" s="12"/>
      <c r="H91" s="12"/>
      <c r="I91" s="12"/>
      <c r="K91" s="12"/>
      <c r="L91" s="12"/>
      <c r="M91" s="12"/>
      <c r="N91" s="12"/>
      <c r="O91" s="12"/>
      <c r="P91" s="90"/>
      <c r="Q91" s="12"/>
      <c r="R91" s="56"/>
      <c r="S91" s="56"/>
      <c r="T91" s="9"/>
    </row>
    <row r="92" spans="1:20" ht="39.950000000000003" customHeight="1" x14ac:dyDescent="0.25">
      <c r="A92" s="61"/>
      <c r="B92" s="12"/>
      <c r="C92" s="299"/>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299"/>
      <c r="D93" s="61"/>
      <c r="E93" s="12"/>
      <c r="F93" s="12"/>
      <c r="G93" s="12"/>
      <c r="H93" s="12"/>
      <c r="I93" s="12"/>
      <c r="K93" s="12"/>
      <c r="L93" s="12"/>
      <c r="M93" s="12"/>
      <c r="N93" s="12"/>
      <c r="O93" s="12"/>
      <c r="P93" s="90"/>
      <c r="Q93" s="12"/>
      <c r="R93" s="56"/>
      <c r="S93" s="56"/>
      <c r="T93" s="9"/>
    </row>
    <row r="94" spans="1:20" ht="39.950000000000003" customHeight="1" x14ac:dyDescent="0.25">
      <c r="A94" s="61"/>
      <c r="B94" s="12"/>
      <c r="C94" s="299"/>
      <c r="D94" s="61"/>
      <c r="E94" s="12"/>
      <c r="F94" s="12"/>
      <c r="G94" s="12"/>
      <c r="H94" s="12"/>
      <c r="I94" s="12"/>
      <c r="K94" s="12"/>
      <c r="L94" s="12"/>
      <c r="M94" s="12"/>
      <c r="N94" s="12"/>
      <c r="O94" s="12"/>
      <c r="P94" s="90"/>
      <c r="Q94" s="12"/>
      <c r="R94" s="56"/>
      <c r="S94" s="56"/>
      <c r="T94" s="9"/>
    </row>
    <row r="95" spans="1:20" ht="39.950000000000003" customHeight="1" x14ac:dyDescent="0.25">
      <c r="A95" s="312"/>
      <c r="B95" s="308"/>
      <c r="C95" s="299"/>
      <c r="D95" s="61"/>
      <c r="E95" s="308"/>
      <c r="F95" s="12"/>
      <c r="G95" s="12"/>
      <c r="H95" s="308"/>
      <c r="I95" s="308"/>
      <c r="K95" s="12"/>
      <c r="L95" s="12"/>
      <c r="M95" s="12"/>
      <c r="N95" s="12"/>
      <c r="O95" s="12"/>
      <c r="P95" s="90"/>
      <c r="Q95" s="12"/>
      <c r="R95" s="56"/>
      <c r="S95" s="56"/>
      <c r="T95" s="9"/>
    </row>
    <row r="96" spans="1:20" ht="39.950000000000003" customHeight="1" x14ac:dyDescent="0.25">
      <c r="A96" s="312"/>
      <c r="B96" s="308"/>
      <c r="C96" s="299"/>
      <c r="D96" s="61"/>
      <c r="E96" s="308"/>
      <c r="F96" s="12"/>
      <c r="G96" s="12"/>
      <c r="H96" s="308"/>
      <c r="I96" s="308"/>
      <c r="K96" s="12"/>
      <c r="L96" s="12"/>
      <c r="M96" s="12"/>
      <c r="N96" s="12"/>
      <c r="O96" s="12"/>
      <c r="P96" s="90"/>
      <c r="Q96" s="12"/>
      <c r="R96" s="56"/>
      <c r="S96" s="56"/>
      <c r="T96" s="9"/>
    </row>
    <row r="97" spans="1:59" ht="39.950000000000003" customHeight="1" x14ac:dyDescent="0.25">
      <c r="A97" s="60"/>
      <c r="B97" s="12"/>
      <c r="C97" s="299"/>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299"/>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filterColumn colId="13">
      <filters>
        <filter val="Unidad de Loterias"/>
      </filters>
    </filterColumn>
  </autoFilter>
  <mergeCells count="114">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O2:O3"/>
    <mergeCell ref="P2:P3"/>
    <mergeCell ref="Q2:Q3"/>
    <mergeCell ref="R2:R3"/>
    <mergeCell ref="AG2:AG3"/>
    <mergeCell ref="AH2:AH3"/>
    <mergeCell ref="AI2:AI3"/>
    <mergeCell ref="AJ2:AJ3"/>
    <mergeCell ref="AK2:AK3"/>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s>
  <conditionalFormatting sqref="Z5:Z6">
    <cfRule type="containsText" dxfId="89" priority="114" stopIfTrue="1" operator="containsText" text="OK">
      <formula>NOT(ISERROR(SEARCH("OK",Z5)))</formula>
    </cfRule>
    <cfRule type="containsText" dxfId="88" priority="113" stopIfTrue="1" operator="containsText" text="ALERTA">
      <formula>NOT(ISERROR(SEARCH("ALERTA",Z5)))</formula>
    </cfRule>
    <cfRule type="containsText" priority="112" operator="containsText" text="AMARILLO">
      <formula>NOT(ISERROR(SEARCH("AMARILLO",Z5)))</formula>
    </cfRule>
    <cfRule type="containsText" dxfId="87" priority="111" stopIfTrue="1" operator="containsText" text="EN TERMINO">
      <formula>NOT(ISERROR(SEARCH("EN TERMINO",Z5)))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5" stopIfTrue="1" operator="containsText" text="OK">
      <formula>NOT(ISERROR(SEARCH("OK",Z97)))</formula>
    </cfRule>
    <cfRule type="containsText" dxfId="82" priority="64" stopIfTrue="1" operator="containsText" text="ALERTA">
      <formula>NOT(ISERROR(SEARCH("ALERTA",Z97)))</formula>
    </cfRule>
    <cfRule type="containsText" priority="63" operator="containsText" text="AMARILLO">
      <formula>NOT(ISERROR(SEARCH("AMARILLO",Z97)))</formula>
    </cfRule>
    <cfRule type="containsText" dxfId="81" priority="62" stopIfTrue="1" operator="containsText" text="EN TERMINO">
      <formula>NOT(ISERROR(SEARCH("EN TERMINO",Z97)))</formula>
    </cfRule>
  </conditionalFormatting>
  <conditionalFormatting sqref="AC5:AC6">
    <cfRule type="containsText" dxfId="80" priority="116" stopIfTrue="1" operator="containsText" text="PENDIENTE">
      <formula>NOT(ISERROR(SEARCH("PENDIENTE",AC5)))</formula>
    </cfRule>
    <cfRule type="containsText" dxfId="79" priority="115" stopIfTrue="1" operator="containsText" text="CUMPLIDA">
      <formula>NOT(ISERROR(SEARCH("CUMPLIDA",AC5)))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6" stopIfTrue="1" operator="containsText" text="CUMPLIDA">
      <formula>NOT(ISERROR(SEARCH("CUMPLIDA",AC16)))</formula>
    </cfRule>
    <cfRule type="containsText" dxfId="75" priority="35" stopIfTrue="1" operator="containsText" text="INCUMPLIDA">
      <formula>NOT(ISERROR(SEARCH("INCUMPLIDA",AC16)))</formula>
    </cfRule>
    <cfRule type="containsText" dxfId="74" priority="34" stopIfTrue="1" operator="containsText" text="PENDIENTE">
      <formula>NOT(ISERROR(SEARCH("PENDIENTE",AC16)))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1" stopIfTrue="1" operator="containsText" text="CUMPLIDA">
      <formula>NOT(ISERROR(SEARCH("CUMPLIDA",AC97)))</formula>
    </cfRule>
    <cfRule type="containsText" dxfId="70" priority="50" stopIfTrue="1" operator="containsText" text="INCUMPLIDA">
      <formula>NOT(ISERROR(SEARCH("INCUMPLIDA",AC97)))</formula>
    </cfRule>
  </conditionalFormatting>
  <conditionalFormatting sqref="AD97">
    <cfRule type="containsText" dxfId="69" priority="60" operator="containsText" text="cerrado">
      <formula>NOT(ISERROR(SEARCH("cerrado",AD97)))</formula>
    </cfRule>
    <cfRule type="containsText" dxfId="68" priority="59" operator="containsText" text="cerrada">
      <formula>NOT(ISERROR(SEARCH("cerrada",AD97)))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fRule type="containsText" priority="23" operator="containsText" text="AMARILLO">
      <formula>NOT(ISERROR(SEARCH("AMARILLO",AR5)))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8" stopIfTrue="1" operator="containsText" text="INCUMPLIDA">
      <formula>NOT(ISERROR(SEARCH("INCUMPLIDA",AU5)))</formula>
    </cfRule>
    <cfRule type="containsText" dxfId="54" priority="27" stopIfTrue="1" operator="containsText" text="PENDIENTE">
      <formula>NOT(ISERROR(SEARCH("PENDIENTE",AU5)))</formula>
    </cfRule>
  </conditionalFormatting>
  <conditionalFormatting sqref="AV5 BG5:BG6">
    <cfRule type="containsText" dxfId="53" priority="21" operator="containsText" text="Abierto">
      <formula>NOT(ISERROR(SEARCH("Abierto",AV5)))</formula>
    </cfRule>
    <cfRule type="containsText" dxfId="52" priority="20" operator="containsText" text="cerrado">
      <formula>NOT(ISERROR(SEARCH("cerrado",AV5)))</formula>
    </cfRule>
    <cfRule type="containsText" dxfId="51" priority="19" operator="containsText" text="cerrada">
      <formula>NOT(ISERROR(SEARCH("cerrada",AV5)))</formula>
    </cfRule>
  </conditionalFormatting>
  <conditionalFormatting sqref="BB5">
    <cfRule type="dataBar" priority="13">
      <dataBar>
        <cfvo type="min"/>
        <cfvo type="max"/>
        <color rgb="FF638EC6"/>
      </dataBar>
    </cfRule>
  </conditionalFormatting>
  <conditionalFormatting sqref="BB5:BB6">
    <cfRule type="containsText" priority="10" operator="containsText" text="AMARILLO">
      <formula>NOT(ISERROR(SEARCH("AMARILLO",BB5)))</formula>
    </cfRule>
    <cfRule type="containsText" dxfId="50" priority="9" stopIfTrue="1" operator="containsText" text="EN TERMINO">
      <formula>NOT(ISERROR(SEARCH("EN TERMINO",BB5)))</formula>
    </cfRule>
    <cfRule type="containsText" dxfId="49" priority="12" stopIfTrue="1" operator="containsText" text="OK">
      <formula>NOT(ISERROR(SEARCH("OK",BB5)))</formula>
    </cfRule>
    <cfRule type="containsText" dxfId="48" priority="11" stopIfTrue="1" operator="containsText" text="ALERTA">
      <formula>NOT(ISERROR(SEARCH("ALERTA",BB5)))</formula>
    </cfRule>
  </conditionalFormatting>
  <conditionalFormatting sqref="BB6">
    <cfRule type="dataBar" priority="105">
      <dataBar>
        <cfvo type="min"/>
        <cfvo type="max"/>
        <color rgb="FF638EC6"/>
      </dataBar>
    </cfRule>
  </conditionalFormatting>
  <conditionalFormatting sqref="BE5">
    <cfRule type="containsText" dxfId="47" priority="17" stopIfTrue="1" operator="containsText" text="INCUMPLIDA">
      <formula>NOT(ISERROR(SEARCH("INCUMPLIDA",BE5)))</formula>
    </cfRule>
    <cfRule type="containsText" dxfId="46" priority="16" stopIfTrue="1" operator="containsText" text="CUMPLIDA">
      <formula>NOT(ISERROR(SEARCH("CUMPLIDA",BE5)))</formula>
    </cfRule>
    <cfRule type="containsText" dxfId="45" priority="15" stopIfTrue="1" operator="containsText" text="INCUMPLIDA">
      <formula>NOT(ISERROR(SEARCH("INCUMPLIDA",BE5)))</formula>
    </cfRule>
    <cfRule type="containsText" dxfId="44" priority="14" stopIfTrue="1" operator="containsText" text="PENDIENTE">
      <formula>NOT(ISERROR(SEARCH("PENDIENTE",BE5)))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294"/>
      <c r="B1" s="294"/>
      <c r="C1" s="294"/>
      <c r="D1" s="294"/>
      <c r="E1" s="294"/>
      <c r="F1" s="294"/>
      <c r="G1" s="294"/>
      <c r="H1" s="294"/>
      <c r="I1" s="293" t="s">
        <v>106</v>
      </c>
      <c r="J1" s="293"/>
      <c r="K1" s="293"/>
      <c r="L1" s="293"/>
      <c r="M1" s="293"/>
      <c r="N1" s="293"/>
      <c r="O1" s="293"/>
      <c r="P1" s="293"/>
      <c r="Q1" s="293"/>
      <c r="R1" s="293"/>
      <c r="S1" s="293"/>
      <c r="T1" s="46"/>
      <c r="U1" s="295" t="s">
        <v>107</v>
      </c>
      <c r="V1" s="295"/>
      <c r="W1" s="295"/>
      <c r="X1" s="295"/>
      <c r="Y1" s="295"/>
      <c r="Z1" s="295"/>
      <c r="AA1" s="295"/>
      <c r="AB1" s="295"/>
      <c r="AC1" s="295"/>
      <c r="AD1" s="296" t="s">
        <v>108</v>
      </c>
      <c r="AE1" s="296"/>
      <c r="AF1" s="296"/>
      <c r="AG1" s="296"/>
      <c r="AH1" s="296"/>
      <c r="AI1" s="296"/>
      <c r="AJ1" s="296"/>
      <c r="AK1" s="296"/>
      <c r="AL1" s="51"/>
      <c r="AM1" s="287" t="s">
        <v>109</v>
      </c>
      <c r="AN1" s="287"/>
      <c r="AO1" s="287"/>
      <c r="AP1" s="287"/>
      <c r="AQ1" s="287"/>
      <c r="AR1" s="287"/>
      <c r="AS1" s="287"/>
      <c r="AT1" s="287"/>
      <c r="AU1" s="52"/>
      <c r="AV1" s="290" t="s">
        <v>110</v>
      </c>
      <c r="AW1" s="290"/>
      <c r="AX1" s="290"/>
      <c r="AY1" s="290"/>
      <c r="AZ1" s="290"/>
      <c r="BA1" s="290"/>
      <c r="BB1" s="290"/>
      <c r="BC1" s="290"/>
      <c r="BD1" s="53"/>
      <c r="BE1" s="291" t="s">
        <v>61</v>
      </c>
      <c r="BF1" s="291"/>
      <c r="BG1" s="291"/>
      <c r="BH1" s="291"/>
      <c r="BI1" s="291"/>
    </row>
    <row r="2" spans="1:61" ht="39.950000000000003" customHeight="1" x14ac:dyDescent="0.25">
      <c r="A2" s="292" t="s">
        <v>111</v>
      </c>
      <c r="B2" s="292" t="s">
        <v>9</v>
      </c>
      <c r="C2" s="292" t="s">
        <v>11</v>
      </c>
      <c r="D2" s="292" t="s">
        <v>112</v>
      </c>
      <c r="E2" s="292" t="s">
        <v>113</v>
      </c>
      <c r="F2" s="292" t="s">
        <v>13</v>
      </c>
      <c r="G2" s="292" t="s">
        <v>15</v>
      </c>
      <c r="H2" s="292" t="s">
        <v>17</v>
      </c>
      <c r="I2" s="288" t="s">
        <v>62</v>
      </c>
      <c r="J2" s="293" t="s">
        <v>114</v>
      </c>
      <c r="K2" s="293"/>
      <c r="L2" s="293"/>
      <c r="M2" s="288" t="s">
        <v>63</v>
      </c>
      <c r="N2" s="288" t="s">
        <v>115</v>
      </c>
      <c r="O2" s="288" t="s">
        <v>116</v>
      </c>
      <c r="P2" s="288" t="s">
        <v>32</v>
      </c>
      <c r="Q2" s="288" t="s">
        <v>117</v>
      </c>
      <c r="R2" s="288" t="s">
        <v>118</v>
      </c>
      <c r="S2" s="288" t="s">
        <v>119</v>
      </c>
      <c r="T2" s="44"/>
      <c r="U2" s="289" t="s">
        <v>120</v>
      </c>
      <c r="V2" s="289" t="s">
        <v>121</v>
      </c>
      <c r="W2" s="289" t="s">
        <v>69</v>
      </c>
      <c r="X2" s="289" t="s">
        <v>70</v>
      </c>
      <c r="Y2" s="289" t="s">
        <v>122</v>
      </c>
      <c r="Z2" s="289" t="s">
        <v>72</v>
      </c>
      <c r="AA2" s="289" t="s">
        <v>123</v>
      </c>
      <c r="AB2" s="289" t="s">
        <v>75</v>
      </c>
      <c r="AC2" s="45"/>
      <c r="AD2" s="286" t="s">
        <v>124</v>
      </c>
      <c r="AE2" s="286" t="s">
        <v>219</v>
      </c>
      <c r="AF2" s="286" t="s">
        <v>126</v>
      </c>
      <c r="AG2" s="286" t="s">
        <v>127</v>
      </c>
      <c r="AH2" s="286" t="s">
        <v>128</v>
      </c>
      <c r="AI2" s="286" t="s">
        <v>129</v>
      </c>
      <c r="AJ2" s="286" t="s">
        <v>130</v>
      </c>
      <c r="AK2" s="286" t="s">
        <v>131</v>
      </c>
      <c r="AL2" s="43"/>
      <c r="AM2" s="284" t="s">
        <v>132</v>
      </c>
      <c r="AN2" s="284" t="s">
        <v>133</v>
      </c>
      <c r="AO2" s="284" t="s">
        <v>134</v>
      </c>
      <c r="AP2" s="284" t="s">
        <v>135</v>
      </c>
      <c r="AQ2" s="284" t="s">
        <v>136</v>
      </c>
      <c r="AR2" s="284" t="s">
        <v>137</v>
      </c>
      <c r="AS2" s="284" t="s">
        <v>138</v>
      </c>
      <c r="AT2" s="284" t="s">
        <v>139</v>
      </c>
      <c r="AU2" s="48"/>
      <c r="AV2" s="285" t="s">
        <v>132</v>
      </c>
      <c r="AW2" s="47"/>
      <c r="AX2" s="285" t="s">
        <v>133</v>
      </c>
      <c r="AY2" s="285" t="s">
        <v>134</v>
      </c>
      <c r="AZ2" s="285" t="s">
        <v>135</v>
      </c>
      <c r="BA2" s="285" t="s">
        <v>140</v>
      </c>
      <c r="BB2" s="285" t="s">
        <v>137</v>
      </c>
      <c r="BC2" s="285" t="s">
        <v>138</v>
      </c>
      <c r="BD2" s="285" t="s">
        <v>141</v>
      </c>
      <c r="BE2" s="282" t="s">
        <v>52</v>
      </c>
      <c r="BF2" s="282" t="s">
        <v>142</v>
      </c>
      <c r="BG2" s="282" t="s">
        <v>143</v>
      </c>
      <c r="BH2" s="282" t="s">
        <v>144</v>
      </c>
      <c r="BI2" s="283" t="s">
        <v>145</v>
      </c>
    </row>
    <row r="3" spans="1:61" ht="39.950000000000003" customHeight="1" x14ac:dyDescent="0.25">
      <c r="A3" s="292"/>
      <c r="B3" s="292"/>
      <c r="C3" s="292"/>
      <c r="D3" s="292"/>
      <c r="E3" s="292"/>
      <c r="F3" s="292"/>
      <c r="G3" s="292"/>
      <c r="H3" s="292"/>
      <c r="I3" s="288"/>
      <c r="J3" s="34" t="s">
        <v>146</v>
      </c>
      <c r="K3" s="44" t="s">
        <v>24</v>
      </c>
      <c r="L3" s="44" t="s">
        <v>26</v>
      </c>
      <c r="M3" s="288"/>
      <c r="N3" s="288"/>
      <c r="O3" s="288"/>
      <c r="P3" s="288"/>
      <c r="Q3" s="288"/>
      <c r="R3" s="288"/>
      <c r="S3" s="288"/>
      <c r="T3" s="44" t="s">
        <v>147</v>
      </c>
      <c r="U3" s="289"/>
      <c r="V3" s="289"/>
      <c r="W3" s="289"/>
      <c r="X3" s="289"/>
      <c r="Y3" s="289"/>
      <c r="Z3" s="289"/>
      <c r="AA3" s="289"/>
      <c r="AB3" s="289"/>
      <c r="AC3" s="45" t="s">
        <v>52</v>
      </c>
      <c r="AD3" s="286"/>
      <c r="AE3" s="286"/>
      <c r="AF3" s="286"/>
      <c r="AG3" s="286"/>
      <c r="AH3" s="286"/>
      <c r="AI3" s="286"/>
      <c r="AJ3" s="286"/>
      <c r="AK3" s="286"/>
      <c r="AL3" s="43" t="s">
        <v>52</v>
      </c>
      <c r="AM3" s="284"/>
      <c r="AN3" s="284"/>
      <c r="AO3" s="284"/>
      <c r="AP3" s="284"/>
      <c r="AQ3" s="284"/>
      <c r="AR3" s="284"/>
      <c r="AS3" s="284"/>
      <c r="AT3" s="284"/>
      <c r="AU3" s="48" t="s">
        <v>52</v>
      </c>
      <c r="AV3" s="285"/>
      <c r="AW3" s="47" t="s">
        <v>148</v>
      </c>
      <c r="AX3" s="285"/>
      <c r="AY3" s="285"/>
      <c r="AZ3" s="285"/>
      <c r="BA3" s="285"/>
      <c r="BB3" s="285"/>
      <c r="BC3" s="285"/>
      <c r="BD3" s="285"/>
      <c r="BE3" s="282"/>
      <c r="BF3" s="282"/>
      <c r="BG3" s="282"/>
      <c r="BH3" s="282"/>
      <c r="BI3" s="283"/>
    </row>
    <row r="4" spans="1:61" ht="39.950000000000003" customHeight="1" x14ac:dyDescent="0.25">
      <c r="A4" s="1" t="s">
        <v>149</v>
      </c>
      <c r="B4" s="1" t="s">
        <v>150</v>
      </c>
      <c r="C4" s="1" t="s">
        <v>151</v>
      </c>
      <c r="D4" s="1" t="s">
        <v>149</v>
      </c>
      <c r="E4" s="1" t="s">
        <v>152</v>
      </c>
      <c r="F4" s="1" t="s">
        <v>150</v>
      </c>
      <c r="G4" s="1"/>
      <c r="H4" s="1" t="s">
        <v>153</v>
      </c>
      <c r="I4" s="2" t="s">
        <v>154</v>
      </c>
      <c r="J4" s="35" t="s">
        <v>155</v>
      </c>
      <c r="K4" s="2"/>
      <c r="L4" s="2" t="s">
        <v>156</v>
      </c>
      <c r="M4" s="2" t="s">
        <v>150</v>
      </c>
      <c r="N4" s="2" t="s">
        <v>150</v>
      </c>
      <c r="O4" s="2" t="s">
        <v>157</v>
      </c>
      <c r="P4" s="2" t="s">
        <v>150</v>
      </c>
      <c r="Q4" s="2" t="s">
        <v>158</v>
      </c>
      <c r="R4" s="2" t="s">
        <v>149</v>
      </c>
      <c r="S4" s="2" t="s">
        <v>149</v>
      </c>
      <c r="T4" s="2" t="s">
        <v>149</v>
      </c>
      <c r="U4" s="26" t="s">
        <v>149</v>
      </c>
      <c r="V4" s="26" t="s">
        <v>159</v>
      </c>
      <c r="W4" s="26" t="s">
        <v>160</v>
      </c>
      <c r="X4" s="26" t="s">
        <v>161</v>
      </c>
      <c r="Y4" s="26" t="s">
        <v>161</v>
      </c>
      <c r="Z4" s="26" t="s">
        <v>157</v>
      </c>
      <c r="AA4" s="26" t="s">
        <v>162</v>
      </c>
      <c r="AB4" s="26" t="s">
        <v>150</v>
      </c>
      <c r="AC4" s="26" t="s">
        <v>163</v>
      </c>
      <c r="AD4" s="27" t="s">
        <v>149</v>
      </c>
      <c r="AE4" s="27"/>
      <c r="AF4" s="27" t="s">
        <v>220</v>
      </c>
      <c r="AG4" s="27" t="s">
        <v>161</v>
      </c>
      <c r="AH4" s="27" t="s">
        <v>161</v>
      </c>
      <c r="AI4" s="27" t="s">
        <v>157</v>
      </c>
      <c r="AJ4" s="27" t="s">
        <v>162</v>
      </c>
      <c r="AK4" s="27" t="s">
        <v>150</v>
      </c>
      <c r="AL4" s="27"/>
      <c r="AM4" s="28" t="s">
        <v>149</v>
      </c>
      <c r="AN4" s="28" t="s">
        <v>159</v>
      </c>
      <c r="AO4" s="28" t="s">
        <v>160</v>
      </c>
      <c r="AP4" s="28" t="s">
        <v>161</v>
      </c>
      <c r="AQ4" s="28" t="s">
        <v>161</v>
      </c>
      <c r="AR4" s="28" t="s">
        <v>157</v>
      </c>
      <c r="AS4" s="28" t="s">
        <v>162</v>
      </c>
      <c r="AT4" s="28" t="s">
        <v>150</v>
      </c>
      <c r="AU4" s="28"/>
      <c r="AV4" s="29" t="s">
        <v>149</v>
      </c>
      <c r="AW4" s="29"/>
      <c r="AX4" s="29" t="s">
        <v>159</v>
      </c>
      <c r="AY4" s="29" t="s">
        <v>160</v>
      </c>
      <c r="AZ4" s="29" t="s">
        <v>161</v>
      </c>
      <c r="BA4" s="29" t="s">
        <v>161</v>
      </c>
      <c r="BB4" s="29" t="s">
        <v>157</v>
      </c>
      <c r="BC4" s="29" t="s">
        <v>162</v>
      </c>
      <c r="BD4" s="29"/>
      <c r="BE4" s="50" t="s">
        <v>163</v>
      </c>
      <c r="BF4" s="50"/>
      <c r="BG4" s="50" t="s">
        <v>163</v>
      </c>
      <c r="BH4" s="50" t="s">
        <v>150</v>
      </c>
      <c r="BI4" s="283"/>
    </row>
    <row r="5" spans="1:61" ht="104.25" customHeight="1" x14ac:dyDescent="0.25">
      <c r="A5" s="58"/>
      <c r="B5" s="49" t="s">
        <v>164</v>
      </c>
      <c r="C5" s="313" t="s">
        <v>221</v>
      </c>
      <c r="D5" s="314">
        <v>44670</v>
      </c>
      <c r="E5" s="303" t="s">
        <v>222</v>
      </c>
      <c r="F5" s="317" t="s">
        <v>237</v>
      </c>
      <c r="G5" s="315">
        <v>143</v>
      </c>
      <c r="H5" s="318" t="s">
        <v>238</v>
      </c>
      <c r="I5" s="319" t="s">
        <v>239</v>
      </c>
      <c r="J5" s="121" t="s">
        <v>240</v>
      </c>
      <c r="K5" s="106" t="s">
        <v>241</v>
      </c>
      <c r="L5" s="119">
        <v>1</v>
      </c>
      <c r="M5" s="119" t="s">
        <v>172</v>
      </c>
      <c r="N5" s="106" t="s">
        <v>242</v>
      </c>
      <c r="O5" s="106" t="s">
        <v>243</v>
      </c>
      <c r="P5" s="31">
        <v>1</v>
      </c>
      <c r="Q5" s="120"/>
      <c r="R5" s="108">
        <v>44682</v>
      </c>
      <c r="S5" s="141">
        <v>44742</v>
      </c>
      <c r="T5" s="122"/>
      <c r="U5" s="108"/>
      <c r="V5" s="109"/>
      <c r="W5" s="40"/>
      <c r="X5" s="100"/>
      <c r="Y5" s="110"/>
      <c r="Z5" s="40"/>
      <c r="AA5" s="111"/>
      <c r="AB5" s="42"/>
      <c r="AC5" s="112"/>
      <c r="AD5" s="113">
        <v>44742</v>
      </c>
      <c r="AE5" s="114" t="s">
        <v>244</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164</v>
      </c>
      <c r="C6" s="313"/>
      <c r="D6" s="314"/>
      <c r="E6" s="303"/>
      <c r="F6" s="317"/>
      <c r="G6" s="316"/>
      <c r="H6" s="318"/>
      <c r="I6" s="319"/>
      <c r="J6" s="121" t="s">
        <v>245</v>
      </c>
      <c r="K6" s="106" t="s">
        <v>246</v>
      </c>
      <c r="L6" s="119">
        <v>1</v>
      </c>
      <c r="M6" s="106" t="s">
        <v>247</v>
      </c>
      <c r="N6" s="106" t="s">
        <v>242</v>
      </c>
      <c r="O6" s="106" t="s">
        <v>243</v>
      </c>
      <c r="P6" s="31">
        <v>1</v>
      </c>
      <c r="Q6" s="120"/>
      <c r="R6" s="108">
        <v>44682</v>
      </c>
      <c r="S6" s="141">
        <v>44711</v>
      </c>
      <c r="T6" s="122"/>
      <c r="U6" s="41"/>
      <c r="V6" s="116"/>
      <c r="W6" s="37"/>
      <c r="X6" s="100"/>
      <c r="Y6" s="110"/>
      <c r="Z6" s="40"/>
      <c r="AA6" s="102"/>
      <c r="AB6" s="42"/>
      <c r="AC6" s="112"/>
      <c r="AD6" s="113">
        <v>44742</v>
      </c>
      <c r="AE6" s="114" t="s">
        <v>248</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249</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filterColumn colId="13">
      <filters>
        <filter val="Unidad de Loterias"/>
      </filters>
    </filterColumn>
  </autoFilter>
  <mergeCells count="68">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 ref="AJ2:AJ3"/>
    <mergeCell ref="AK2:AK3"/>
    <mergeCell ref="AG2:AG3"/>
    <mergeCell ref="AH2:AH3"/>
    <mergeCell ref="AI2:AI3"/>
    <mergeCell ref="BB2:BB3"/>
    <mergeCell ref="BC2:BC3"/>
    <mergeCell ref="BD2:BD3"/>
    <mergeCell ref="BE2:BE3"/>
    <mergeCell ref="BF2:BF3"/>
    <mergeCell ref="AD2:AD3"/>
    <mergeCell ref="AE2:AE3"/>
    <mergeCell ref="C5:C6"/>
    <mergeCell ref="D5:D6"/>
    <mergeCell ref="E5:E6"/>
    <mergeCell ref="G5:G6"/>
    <mergeCell ref="G2:G3"/>
    <mergeCell ref="F5:F6"/>
    <mergeCell ref="H5:H6"/>
    <mergeCell ref="I5:I6"/>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s>
  <conditionalFormatting sqref="Z5:Z6">
    <cfRule type="containsText" dxfId="34" priority="57" stopIfTrue="1" operator="containsText" text="OK">
      <formula>NOT(ISERROR(SEARCH("OK",Z5)))</formula>
    </cfRule>
    <cfRule type="containsText" dxfId="33" priority="56" stopIfTrue="1" operator="containsText" text="ALERTA">
      <formula>NOT(ISERROR(SEARCH("ALERTA",Z5)))</formula>
    </cfRule>
    <cfRule type="containsText" dxfId="32" priority="54" stopIfTrue="1" operator="containsText" text="EN TERMINO">
      <formula>NOT(ISERROR(SEARCH("EN TERMINO",Z5)))</formula>
    </cfRule>
    <cfRule type="containsText" priority="55" operator="containsText" text="AMARILLO">
      <formula>NOT(ISERROR(SEARCH("AMARILLO",Z5)))</formula>
    </cfRule>
  </conditionalFormatting>
  <conditionalFormatting sqref="AC5:AC6">
    <cfRule type="containsText" dxfId="31" priority="60" stopIfTrue="1" operator="containsText" text="INCUMPLIDA">
      <formula>NOT(ISERROR(SEARCH("INCUMPLIDA",AC5)))</formula>
    </cfRule>
    <cfRule type="containsText" dxfId="30" priority="59" stopIfTrue="1" operator="containsText" text="PENDIENTE">
      <formula>NOT(ISERROR(SEARCH("PENDIENTE",AC5)))</formula>
    </cfRule>
    <cfRule type="containsText" dxfId="29" priority="58" stopIfTrue="1" operator="containsText" text="CUMPLIDA">
      <formula>NOT(ISERROR(SEARCH("CUMPLIDA",AC5)))</formula>
    </cfRule>
  </conditionalFormatting>
  <conditionalFormatting sqref="AI5:AI6">
    <cfRule type="containsText" priority="6" operator="containsText" text="AMARILLO">
      <formula>NOT(ISERROR(SEARCH("AMARILLO",AI5)))</formula>
    </cfRule>
    <cfRule type="containsText" dxfId="28" priority="5" stopIfTrue="1" operator="containsText" text="EN TERMINO">
      <formula>NOT(ISERROR(SEARCH("EN TERMINO",AI5)))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2" stopIfTrue="1" operator="containsText" text="PENDIENTE">
      <formula>NOT(ISERROR(SEARCH("PENDIENTE",AL5)))</formula>
    </cfRule>
    <cfRule type="containsText" dxfId="24" priority="3" stopIfTrue="1" operator="containsText" text="INCUMPLIDA">
      <formula>NOT(ISERROR(SEARCH("INCUMPLIDA",AL5)))</formula>
    </cfRule>
    <cfRule type="containsText" dxfId="23" priority="4" stopIfTrue="1" operator="containsText" text="CUMPLIDA">
      <formula>NOT(ISERROR(SEARCH("CUMPLIDA",AL5)))</formula>
    </cfRule>
    <cfRule type="containsText" dxfId="22" priority="1" operator="containsText" text="ATENCIÓN">
      <formula>NOT(ISERROR(SEARCH("ATENCIÓN",AL5)))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priority="23" operator="containsText" text="AMARILLO">
      <formula>NOT(ISERROR(SEARCH("AMARILLO",AR5)))</formula>
    </cfRule>
    <cfRule type="containsText" dxfId="18" priority="24" stopIfTrue="1" operator="containsText" text="ALERTA">
      <formula>NOT(ISERROR(SEARCH("ALERTA",AR5)))</formula>
    </cfRule>
    <cfRule type="containsText" dxfId="17" priority="25" stopIfTrue="1" operator="containsText" text="OK">
      <formula>NOT(ISERROR(SEARCH("OK",AR5)))</formula>
    </cfRule>
    <cfRule type="containsText" dxfId="16" priority="22" stopIfTrue="1" operator="containsText" text="EN TERMINO">
      <formula>NOT(ISERROR(SEARCH("EN TERMINO",AR5)))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8" stopIfTrue="1" operator="containsText" text="INCUMPLIDA">
      <formula>NOT(ISERROR(SEARCH("INCUMPLIDA",AU5)))</formula>
    </cfRule>
    <cfRule type="containsText" dxfId="13" priority="27" stopIfTrue="1" operator="containsText" text="PENDIENTE">
      <formula>NOT(ISERROR(SEARCH("PENDIENTE",AU5)))</formula>
    </cfRule>
  </conditionalFormatting>
  <conditionalFormatting sqref="AV5 BG5:BG6">
    <cfRule type="containsText" dxfId="12" priority="21" operator="containsText" text="Abierto">
      <formula>NOT(ISERROR(SEARCH("Abierto",AV5)))</formula>
    </cfRule>
    <cfRule type="containsText" dxfId="11" priority="20" operator="containsText" text="cerrado">
      <formula>NOT(ISERROR(SEARCH("cerrado",AV5)))</formula>
    </cfRule>
    <cfRule type="containsText" dxfId="10" priority="19" operator="containsText" text="cerrada">
      <formula>NOT(ISERROR(SEARCH("cerrada",AV5)))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7" stopIfTrue="1" operator="containsText" text="INCUMPLIDA">
      <formula>NOT(ISERROR(SEARCH("INCUMPLIDA",BE5)))</formula>
    </cfRule>
    <cfRule type="containsText" dxfId="3" priority="16" stopIfTrue="1" operator="containsText" text="CUMPLIDA">
      <formula>NOT(ISERROR(SEARCH("CUMPLIDA",BE5)))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1" stopIfTrue="1" operator="containsText" text="INCUMPLIDA">
      <formula>NOT(ISERROR(SEARCH("INCUMPLIDA",BE6)))</formula>
    </cfRule>
    <cfRule type="containsText" dxfId="0" priority="50" stopIfTrue="1" operator="containsText" text="PENDIENTE">
      <formula>NOT(ISERROR(SEARCH("PENDIENTE",BE6)))</formula>
    </cfRule>
  </conditionalFormatting>
  <dataValidations count="1">
    <dataValidation type="list" allowBlank="1" showInputMessage="1" showErrorMessage="1" sqref="M6">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Seguimiento</vt:lpstr>
      <vt:lpstr>Resultados seguimiento</vt:lpstr>
      <vt:lpstr>Resultado S</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2024-05-07T15:39:33Z</dcterms:modified>
  <cp:category/>
  <cp:contentStatus/>
</cp:coreProperties>
</file>