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Z:\1. SHARE POINT\ARCHIVOS 2023\4. Enfoque hacia la prevención\Seguimiento Planes de mejora\4. Supersalud\III Trimestre\Reporte OCI\"/>
    </mc:Choice>
  </mc:AlternateContent>
  <xr:revisionPtr revIDLastSave="0" documentId="13_ncr:1_{ADA98328-36E8-4729-A1CE-374CE74DC784}" xr6:coauthVersionLast="47" xr6:coauthVersionMax="47" xr10:uidLastSave="{00000000-0000-0000-0000-000000000000}"/>
  <bookViews>
    <workbookView xWindow="-120" yWindow="-120" windowWidth="20730" windowHeight="11040" tabRatio="437" firstSheet="1" activeTab="1" xr2:uid="{00000000-000D-0000-FFFF-FFFF00000000}"/>
  </bookViews>
  <sheets>
    <sheet name="Instructivo" sheetId="30" r:id="rId1"/>
    <sheet name="Seguimiento" sheetId="28" r:id="rId2"/>
    <sheet name="Resultados seguimiento" sheetId="27" state="hidden" r:id="rId3"/>
    <sheet name="Resultado S" sheetId="29" r:id="rId4"/>
    <sheet name="Comunicaciones" sheetId="23" state="hidden" r:id="rId5"/>
    <sheet name="O. CI Disciplinario" sheetId="20" state="hidden" r:id="rId6"/>
    <sheet name="Control Interno" sheetId="22" state="hidden" r:id="rId7"/>
  </sheets>
  <definedNames>
    <definedName name="_xlnm._FilterDatabase" localSheetId="4" hidden="1">Comunicaciones!$A$3:$BG$6</definedName>
    <definedName name="_xlnm._FilterDatabase" localSheetId="6" hidden="1">'Control Interno'!$A$3:$BH$6</definedName>
    <definedName name="_xlnm._FilterDatabase" localSheetId="5" hidden="1">'O. CI Disciplinario'!$A$3:$BH$98</definedName>
    <definedName name="_xlnm._FilterDatabase" localSheetId="1" hidden="1">Seguimiento!$A$3:$X$3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29" l="1"/>
  <c r="K7" i="29" l="1"/>
  <c r="L7" i="29"/>
  <c r="L8" i="29" s="1"/>
  <c r="H7" i="29"/>
  <c r="H8" i="29" s="1"/>
  <c r="G7" i="29"/>
  <c r="F7" i="29"/>
  <c r="I8" i="29" s="1"/>
  <c r="E7" i="29"/>
  <c r="D7" i="29"/>
  <c r="E8" i="29" l="1"/>
  <c r="G8" i="29"/>
  <c r="K8" i="29"/>
  <c r="S4" i="28"/>
  <c r="T4" i="28" s="1"/>
  <c r="S5" i="28"/>
  <c r="T5" i="28" s="1"/>
  <c r="F6" i="27"/>
  <c r="U5" i="28" l="1"/>
  <c r="W5" i="28"/>
  <c r="U4" i="28"/>
  <c r="W4" i="28"/>
  <c r="Y5" i="28"/>
  <c r="Y4" i="28"/>
  <c r="H6" i="27"/>
  <c r="J6" i="27"/>
  <c r="I6" i="27"/>
  <c r="G6" i="27"/>
  <c r="E6" i="27"/>
  <c r="H7" i="27" l="1"/>
  <c r="J7" i="27"/>
  <c r="F7" i="27"/>
  <c r="I7" i="27"/>
  <c r="AG6" i="22" l="1"/>
  <c r="AH6" i="22" s="1"/>
  <c r="AL6" i="22" s="1"/>
  <c r="BB5" i="22"/>
  <c r="AZ5" i="22"/>
  <c r="BA5" i="22" s="1"/>
  <c r="BE5" i="22" s="1"/>
  <c r="AR5" i="22"/>
  <c r="AP5" i="22"/>
  <c r="AQ5" i="22" s="1"/>
  <c r="AU5" i="22" s="1"/>
  <c r="AG5" i="22"/>
  <c r="AH5" i="22" s="1"/>
  <c r="AG6" i="20"/>
  <c r="AH6" i="20" s="1"/>
  <c r="BB5" i="20"/>
  <c r="AZ5" i="20"/>
  <c r="BA5" i="20" s="1"/>
  <c r="BE5" i="20" s="1"/>
  <c r="AR5" i="20"/>
  <c r="AP5" i="20"/>
  <c r="AQ5" i="20" s="1"/>
  <c r="AU5" i="20" s="1"/>
  <c r="AG5" i="20"/>
  <c r="AH5" i="20" s="1"/>
  <c r="AI6" i="22" l="1"/>
  <c r="AL6" i="20"/>
  <c r="BG6" i="20" s="1"/>
  <c r="AI6" i="20"/>
  <c r="AL5" i="20"/>
  <c r="BG5" i="20" s="1"/>
  <c r="AI5" i="20"/>
  <c r="AL5" i="22"/>
  <c r="BG5" i="22" s="1"/>
  <c r="AI5" i="22"/>
  <c r="BG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Manuela Hernandez</author>
  </authors>
  <commentList>
    <comment ref="J5" authorId="0" shapeId="0" xr:uid="{00000000-0006-0000-0100-000001000000}">
      <text>
        <r>
          <rPr>
            <b/>
            <sz val="9"/>
            <color indexed="81"/>
            <rFont val="Tahoma"/>
            <family val="2"/>
          </rPr>
          <t>Manuela Hernandez:</t>
        </r>
        <r>
          <rPr>
            <sz val="9"/>
            <color indexed="81"/>
            <rFont val="Tahoma"/>
            <family val="2"/>
          </rPr>
          <t xml:space="preserve">
En las 7 periodos se pueden repetir la misma cantidad de fichas.</t>
        </r>
      </text>
    </comment>
  </commentList>
</comments>
</file>

<file path=xl/sharedStrings.xml><?xml version="1.0" encoding="utf-8"?>
<sst xmlns="http://schemas.openxmlformats.org/spreadsheetml/2006/main" count="675" uniqueCount="255">
  <si>
    <t>SEGUIMIENTO PLANES DE MEJORAMIENTO LOTERÍA DE BOGOTÁ</t>
  </si>
  <si>
    <r>
      <t>CODIGO:</t>
    </r>
    <r>
      <rPr>
        <sz val="8"/>
        <color theme="1"/>
        <rFont val="Arial Narrow"/>
        <family val="2"/>
      </rPr>
      <t xml:space="preserve"> FRO102-561-1</t>
    </r>
  </si>
  <si>
    <r>
      <t xml:space="preserve">FECHA: </t>
    </r>
    <r>
      <rPr>
        <sz val="8"/>
        <color theme="1"/>
        <rFont val="Arial Narrow"/>
        <family val="2"/>
      </rPr>
      <t>19/04/2023</t>
    </r>
  </si>
  <si>
    <t xml:space="preserve">Orientaciones Generales: </t>
  </si>
  <si>
    <t xml:space="preserve">El archivo contiene las siguiente hojas: </t>
  </si>
  <si>
    <t xml:space="preserve">Hoja "Seguimiento", la cual contiene la siguiente estructura: </t>
  </si>
  <si>
    <t>SECCIÓN 1. FUENTE DE INFORMACIÓN</t>
  </si>
  <si>
    <t>ITEM</t>
  </si>
  <si>
    <t>DESCRIPCIÓN</t>
  </si>
  <si>
    <t>Fuente de hallazgo</t>
  </si>
  <si>
    <t>Indica si es Auditoría Interna, Auditoría Externa, Revisión por la Dirección, Tratamiento del Producto y/o Servicio No Conforme,  Medición de Indicadores, Mapa de Riesgos, Autoevaluación del Proceso, Sistema de Gestión, Quejas y Reclamos, Normograma, OTRO: describa</t>
  </si>
  <si>
    <t>Detalle de la fuente</t>
  </si>
  <si>
    <t>Nombre completo del informe origen del hallazgo</t>
  </si>
  <si>
    <t>Proceso afectado</t>
  </si>
  <si>
    <t>Nombre del proceso auditado</t>
  </si>
  <si>
    <t>Número único del Hallazgo</t>
  </si>
  <si>
    <t>Numero consecutivo único dado por la Oficina de Control Interno</t>
  </si>
  <si>
    <t>Hallazgo y/o situación</t>
  </si>
  <si>
    <t>Descripción del hallazgo (/OPORTUNIDAD DE MEJORA/NO CONFORMIDAD/ OBSERVACIÓN) completo, contenido en el informe de auditoría.</t>
  </si>
  <si>
    <t>SECCIÓN 2. DETALLE PLAN DE MEJORAMIENTO</t>
  </si>
  <si>
    <t>Causa(s) del hallazgo u observación</t>
  </si>
  <si>
    <t>Indica la causa(s) raíz identificada por el proceso que dió origen al hallazgo, observación y/o debilidad de auditoría identificado, con el fin de establecer una actividad efectiva, que prevenga la reincidencia del hallazgo.</t>
  </si>
  <si>
    <t>Acción de mejora a implementar</t>
  </si>
  <si>
    <t xml:space="preserve">Inidca el detalle todas las actividades que ejecutarán para eliminar la(s) causa(s) del hallazgo. </t>
  </si>
  <si>
    <t>Unidad de Medida</t>
  </si>
  <si>
    <t>Indica la acción o documento que presenta el cumplimiento de la acción determinada . (Ej: informes, jornadas de capacitación, reuniones actas, etc.)</t>
  </si>
  <si>
    <t>Cantidad Unidad de Medida</t>
  </si>
  <si>
    <t>Indica la cantidad asociada a las actividades realizables y verificables de la acción que se espera alcanzar en el tiempo definido, teniendo en cuenta la realidad Institucional y recursos disponibles (Ej: 5 informes, 10 jornadas de capacitación, 3 actas, etc.).</t>
  </si>
  <si>
    <t>Tipo de acción propuesta</t>
  </si>
  <si>
    <t>Indica la acción que subsana la causa que dio origen al hallazgo identificado, con el fin de solucionar las causas identificadas, para que no vuelvan a suceder.
(Acción de mejora, acción correctiva)</t>
  </si>
  <si>
    <t xml:space="preserve">Responsable de la acción a implementar </t>
  </si>
  <si>
    <t>Indica el responsable o líder del proceso o unidad auditada, a la cual le corresponde ejecutar la acción correctiva a implementar.</t>
  </si>
  <si>
    <t>% que se espera alcanzar de la meta</t>
  </si>
  <si>
    <t>Indica el porcentaje que el proceso o unidad auditada espera alcanzar con la acción de mejora formulada. (Por lo general es del 100%)</t>
  </si>
  <si>
    <t>Fecha de Inicio</t>
  </si>
  <si>
    <t>Indica la fecha en que comienza cada acción a implementar registrada. El formato debe ser (DD/MM/AAAA)</t>
  </si>
  <si>
    <t>Fecha de Terminación</t>
  </si>
  <si>
    <t xml:space="preserve">Indica la fecha en que finaliza cada acción implementada. El formato debe ser (DD/MM/AAAA). 
</t>
  </si>
  <si>
    <t>SECCIÓN 3. SEGUIMIENTO OCI</t>
  </si>
  <si>
    <t xml:space="preserve">Teniendo en cuenta que la periodicidad establecida por la OCI para realizar el seguimiento a los planes de mejoramiento es trimestral, el instrumento cuenta con 4 subsecciones para los 4 seguimientos trimestrestrales de cada vigencia. </t>
  </si>
  <si>
    <t>Fecha seguimiento</t>
  </si>
  <si>
    <t xml:space="preserve">Indica la fecha de corte en que se realiza el seguimiento. El formato debe ser (DD/MM/AAAA)
La OCI realiza seguimiento trimestral a los planes de mejoramiento de la entidad. </t>
  </si>
  <si>
    <t>Detalle del avance de la acción de mejora</t>
  </si>
  <si>
    <t xml:space="preserve">Indica la descripción de manera breve y cualitativa el avance de las actividades realizadas por el proceso a la fecha de corte de seguimiento, el cual debe estar directamente relacionado con la acciónde mejora formulada.  </t>
  </si>
  <si>
    <t>Actividades realizadas  a la fecha</t>
  </si>
  <si>
    <t xml:space="preserve">Registra el avance de las actividades realizadas por el proceso a la fecha de corte de seguimiento en valor numérico, el cual va directamente relacionado con la cantidad de unidad de medida formulada. </t>
  </si>
  <si>
    <t>Alerta</t>
  </si>
  <si>
    <t>Identifica el 
EN TERMINO: La acción de mejora se encuentra 
ALERTA: La acción de mejora no presenta avances significativos durante el periodo de corte de seguimiento. 
OK: La acción de mejora alcanzo el 100% de la meta esperada</t>
  </si>
  <si>
    <t>Analisis - Seguimiento OCI</t>
  </si>
  <si>
    <t xml:space="preserve">Indica el detalle del análisis adelantado por el auditor que realizó el seguimiento, de conformidad con lo reportado por el proceso responsable; en este se indica el estado de la acción de mejora. </t>
  </si>
  <si>
    <t>Auditor que realizó el seguimiento</t>
  </si>
  <si>
    <t xml:space="preserve">Indica el nombre del auditor desigando que realizó el seguimiento al plan de mejoramiento. </t>
  </si>
  <si>
    <t>Estado de la acción</t>
  </si>
  <si>
    <r>
      <t xml:space="preserve">Indica el estado de la acción a la fecha de seguimiento. 
</t>
    </r>
    <r>
      <rPr>
        <b/>
        <sz val="11"/>
        <color theme="1"/>
        <rFont val="Arial Narrow"/>
        <family val="2"/>
      </rPr>
      <t>SIN INICIAR Y/O EN EJECUCIÓN:</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t>
    </r>
    <r>
      <rPr>
        <b/>
        <sz val="11"/>
        <color theme="1"/>
        <rFont val="Arial Narrow"/>
        <family val="2"/>
      </rPr>
      <t>CUMPLIDA</t>
    </r>
    <r>
      <rPr>
        <sz val="11"/>
        <color theme="1"/>
        <rFont val="Arial Narrow"/>
        <family val="2"/>
      </rPr>
      <t xml:space="preserve">: Indica que la acción se cumplió en un 100% en los plazos extablecidos.
</t>
    </r>
  </si>
  <si>
    <t>SECCIÓN 4. CIERRE ACCION / HALLAZGO</t>
  </si>
  <si>
    <t>Estado del hallazgo y/u observación</t>
  </si>
  <si>
    <t xml:space="preserve">Indica el estado del hallazgo y/u observación a la fecha de seguimiento.
ABIERTO: 
CERRADO: </t>
  </si>
  <si>
    <t>Fuente Origen cierre hallazgo y/u observación</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</si>
  <si>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</si>
  <si>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</si>
  <si>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Hoja "Resultados seguimiento", la cual refleja el estado de los planes de mejoramiento de la entidad en cada seguimiento trimestral.</t>
  </si>
  <si>
    <t>CIERRES ACCION / HALLAZGO</t>
  </si>
  <si>
    <t>Causa(s) del hallazgo</t>
  </si>
  <si>
    <t>Tipo de acción Propuesta</t>
  </si>
  <si>
    <t>Fecha de inicio
(DD-MM-AA)</t>
  </si>
  <si>
    <t>Fecha terminación
(DD-MM-AA)</t>
  </si>
  <si>
    <t>Seguimiento IIi Trimestre</t>
  </si>
  <si>
    <t>2.Fecha seguimiento</t>
  </si>
  <si>
    <t>2.Detalle del avance de la acción de mejora</t>
  </si>
  <si>
    <t>2.Actividades realizadas  a la fecha</t>
  </si>
  <si>
    <t>2.Resultado del indicador</t>
  </si>
  <si>
    <t>2. 75% avance en ejecución de la meta</t>
  </si>
  <si>
    <t>2.Alerta</t>
  </si>
  <si>
    <t>2.Analisis - Seguimiento OCI</t>
  </si>
  <si>
    <t xml:space="preserve">Estado de la acción
</t>
  </si>
  <si>
    <t>2.Auditor que realizó el seguimiento</t>
  </si>
  <si>
    <t>Origen Externo</t>
  </si>
  <si>
    <t>INFORME DE AUDITORÍA FORENSE SUPERSALUD 2022</t>
  </si>
  <si>
    <t>EJSA-APUESTAS</t>
  </si>
  <si>
    <t>Presunto retardo en la autorización para la operación asociada de la modalidad de chance de doble acierto con premio acumulado – Chance Millonario por parte de la Lotería de Bogotá al concesionario Grupo Empresarial en Línea S.A La Lotería de Bogotá presuntamente vulnera lo establecido en el parágrafo 4 del artículo Art. 2.7.2.2.1.1 del decreto 1068 de 2015, adicionado por el decreto 176 de 2017 (vigente para la época) y el acuerdo 326 de 2017, artículo 7, numeral 1 emitido por el CNJSA, como quiera que se dilató por más de 2 años sin justificación aparente, la autorización para la operación asociada de la modalidad de chance de doble acierto con premio acumulado “Chance Millonario”, al concesionario de apuestas permanentes - Grupo Empresarial en Línea S.A GELSA S.A.</t>
  </si>
  <si>
    <t>Diseñar e implementar el procedimiento para la emisión de autorizaciones, incluyendo las actividades, términos y puntos de control para la revisión y aprobación de las  mismas. La expedición del acto administrativo de autorzación de las diferentes modalidades de premio acumulado asociado, se realizará por parte de la loteria en un término no mayor de 15 días hábiles, una vez se cumpla con los requisitos de establecidos en la normatividad vigente.
La periodicidad está sujeta a la solicitudes que presente el concesionario.</t>
  </si>
  <si>
    <r>
      <t xml:space="preserve">1. Procedimiento diseñado e implementado  
2. Fecha de expedición de cada autorización </t>
    </r>
    <r>
      <rPr>
        <b/>
        <sz val="11"/>
        <color rgb="FF000000"/>
        <rFont val="Arial Narrow"/>
        <family val="2"/>
      </rPr>
      <t>-</t>
    </r>
    <r>
      <rPr>
        <sz val="11"/>
        <color rgb="FF000000"/>
        <rFont val="Arial Narrow"/>
        <family val="2"/>
      </rPr>
      <t xml:space="preserve"> Fecha de solicitud por parte del concesionario
3.- No de autorizaciones expedidas en término / No de solicitudes radicadas por el concesionario con el cumplimiento de requisitos</t>
    </r>
  </si>
  <si>
    <t xml:space="preserve">Martha Liliana Durán Cortés / Jefe Unidad de Apuestas y Control de Juegos </t>
  </si>
  <si>
    <t>30/09/2023</t>
  </si>
  <si>
    <r>
      <rPr>
        <sz val="9"/>
        <color rgb="FF000000"/>
        <rFont val="Arial Narrow"/>
        <family val="2"/>
      </rPr>
      <t>Frente al entregable 1: Se realizo procedimiento denominado EMISION DE AUTORIZACIONES DE LOS DIFERENTES PLANES DE PREMIOS Y/O
MODALIDADES DEL JUEGO DE APUESTAS PERMANENTES O CHANCE registrado con el codigo PRO420-544-1. 
Al procedimiento se le realizo una modificacion, la cual hace referencia al termino dentro del  cual se debera expedir el acto administrativo "resolucion", el cual quedo aprobado ante comite
Frente al entregable 2: Fecha de expedición de cada autorización - Fecha de solicitud por parte del concesionario", dentro del proyecto de la modificacion del procedimiento, en la linea 7 se especifica el termino establecido para la expedicion de la autorización "resolucion".  Por parte de la Unidad de Apuestas y control de juegos se reporta la Autorizacion de la Modalidad de Juego Paga Triple.
Frente al indicador No. 1 Fecha de expedición de</t>
    </r>
    <r>
      <rPr>
        <b/>
        <sz val="9"/>
        <color rgb="FFFF0000"/>
        <rFont val="Arial Narrow"/>
        <family val="2"/>
      </rPr>
      <t xml:space="preserve"> Paga Triple 25 de julio de 2023</t>
    </r>
    <r>
      <rPr>
        <sz val="9"/>
        <color rgb="FF000000"/>
        <rFont val="Arial Narrow"/>
        <family val="2"/>
      </rPr>
      <t xml:space="preserve">  - Fecha de solicitud por parte del concesionario  </t>
    </r>
    <r>
      <rPr>
        <b/>
        <sz val="9"/>
        <color rgb="FFFF0000"/>
        <rFont val="Arial Narrow"/>
        <family val="2"/>
      </rPr>
      <t xml:space="preserve">7 de julio de 2023
</t>
    </r>
    <r>
      <rPr>
        <sz val="9"/>
        <color rgb="FF000000"/>
        <rFont val="Arial Narrow"/>
        <family val="2"/>
      </rPr>
      <t xml:space="preserve">
Frente al entregable "3.No de autorizaciones expedidas en término / No de solicitudes radicadas por el concesionario con el cumplimiento de requisitos", el concesionario radico la solicitud de Paga triple cumpliendo con cada uno de los requisitos, esta autorizacion fue expedida por la Lotería de Bogotá y radicada dentro del termino establecido.   </t>
    </r>
  </si>
  <si>
    <t xml:space="preserve">Manuela Hernández J. </t>
  </si>
  <si>
    <t>Seguimiento OCI</t>
  </si>
  <si>
    <t>Presunta afectación de los recursos a percibir por el Sistema general de Seguridad Social en Salud del concepto de Derechos de explotación de apuestas permanentes de aproximadamente $ 1.927.160.425 por parte de  la Loteria de Bogota.
La Lotería de Bogotá presuntamente generó afectación en el recaudo de recursos económicos al Sistema General de Seguridad Social en Salud, de aproximadamente $1.927.160.425 durante julio 2018 a febrero 2021,por concepto de Derechos de explotación el cual corresponde al 12% de la venta de apuestas permanentes proyectada en el departamento de Cundinamarca y Bogotá por la no autorización para la operación asociada de la modalidad de chance de doble acierto con premio acumulado “Chance Millonario”, al concesionario de apuestas permanentes – Grupo Empresarial en Línea S.A GELSA S.A NIT 830.111.257-3, en marco del contrato de concesión No 68 de 2016.</t>
  </si>
  <si>
    <t>Diseñar e implementar el procedimiento para la emisión de autorizaciones, incluyendo las actividades, términos, puntos de control y áreas responsables, para la revisión y aprobación de las respectivas autorizaciones. - La expedición del acto administrativo de autorización de las diferentes modalidades de premio acumulado, se expedirá por parte de la loteria en un término no mayor de 15 días hábiles, una vez cumplan con los requisitos establecidos en la normatividad vigente.
La periodicidad está sujeta a la solicitudes que presente el concesionario.</t>
  </si>
  <si>
    <t xml:space="preserve">1. Proceso diseñado e implementado
2. Fecha de expedición de cada autorización - Fecha de solicitud por parte del concesionario
3. Controles realizados  / Controles programados en el procedimiento
</t>
  </si>
  <si>
    <t xml:space="preserve">Frente al entregable 1: Se realizo procedimiento denominado EMISION DE AUTORIZACIONES DE LOS DIFERENTES PLANES DE PREMIOS Y/O
MODALIDADES DEL JUEGO DE APUESTAS PERMANENTES O CHANCE registrado con el codigo PRO420-544-1. 
Al procedimiento se le realizo una modificacion, la cual hace referencia al termino dentro del  cual se debera expedir el acto administrativo "resolucion", el cual quedo aprobado ante comite
Frente al entregable 2: Fecha de expedición de cada autorización - Fecha de solicitud por parte del concesionario", dentro del proyecto de la modificacion del procedimiento, en la linea 7 se especifica el termino establecido para la expedicion de la autorización "resolucion".  Por parte de la Unidad de Apuestas y control de juegos se reporta la Autorizacion de la Modalidad de Juego Paga Triple.
Frente al indicador No. 1 Fecha de expedición de Paga Triple 25 de julio de 2023  - Fecha de solicitud por parte del concesionario  7 de julio de 2023
Frente al entregable ""3 Controles realizados  / Controles programados en el procedimiento: 
Para la fecha de seguimiento se ha recibido solicitud de autorizacion Unicamente de Paga Triple  por parte del concesionario, en este caso de recepcion, se realizaron los siguientes controles: 
*Recepcion de comunicaciones y solicitudes 
*Acreditacion de documentacion 
* Revision docuemental
* Protocolo de pruebas
Se anexa como evidencia la solicitud, la documentacion que fue acreditada y revisada, la validacion de documentacion y el protocolo de pruebas, que fue llevado a cabo de la mano de la Oficina de Tecnologia
</t>
  </si>
  <si>
    <t>TABLA RESUMEN ESTADO PLANES DE MEJORAMIENTO-SUPERSALUD</t>
  </si>
  <si>
    <t>ÁREA AFECTADA</t>
  </si>
  <si>
    <t>ORIGEN</t>
  </si>
  <si>
    <t>N° OBSERVACIONES</t>
  </si>
  <si>
    <t>N° OBSERVACIONES CERRADAS</t>
  </si>
  <si>
    <t>N° ACCIONES</t>
  </si>
  <si>
    <t xml:space="preserve">ACCIONES CERRADAS </t>
  </si>
  <si>
    <t>ACCIONES INCUMPLIDAS</t>
  </si>
  <si>
    <t xml:space="preserve"> EN EJECUCIÓN</t>
  </si>
  <si>
    <t>UNIDAD DE APUESTAS Y CONTROL DE JUEGOS</t>
  </si>
  <si>
    <t>AUDITORÍA FORENSE SUPERSALUD</t>
  </si>
  <si>
    <t>TOTAL</t>
  </si>
  <si>
    <t>TABLA RESUMEN ESTADO PLANES DE MEJORAMIENTO</t>
  </si>
  <si>
    <t>ACCIONES CERRADAS A 31/12/2022</t>
  </si>
  <si>
    <t>ACCIONES CERRADAS I TRIMESTRE 2023</t>
  </si>
  <si>
    <t>ACCIONES CERRADAS II TRIMESTRE 2023</t>
  </si>
  <si>
    <t>ESTABLECIMIENTO ACCIONES DE MEJORA</t>
  </si>
  <si>
    <t>PRIMER SEGUIMIENTO  DE 2022</t>
  </si>
  <si>
    <t xml:space="preserve"> SEGUNDO SEGUIMIENTO DE 2022</t>
  </si>
  <si>
    <t xml:space="preserve"> TERCER SEGUIMIENTO DE 2022</t>
  </si>
  <si>
    <t xml:space="preserve"> CUARTO SEGUIMIENTO DE 2022</t>
  </si>
  <si>
    <t>fecha de solicitud</t>
  </si>
  <si>
    <t>Fecha del hallazgo</t>
  </si>
  <si>
    <t>Código o capítulo</t>
  </si>
  <si>
    <t>ACCIÓN</t>
  </si>
  <si>
    <t>Área responsable de ejecución</t>
  </si>
  <si>
    <t>Líder área responsable de ejecución</t>
  </si>
  <si>
    <t>Fórmula del indicador</t>
  </si>
  <si>
    <t>Fecha de inicio</t>
  </si>
  <si>
    <t>Fecha terminación</t>
  </si>
  <si>
    <t>2. Fecha seguimiento</t>
  </si>
  <si>
    <t>2.Evidencias o soportes ejecución acción de mejora</t>
  </si>
  <si>
    <t>2. 25% avance en ejecución de la meta</t>
  </si>
  <si>
    <t>2.Analisis - Seguimiento OCI4</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</si>
  <si>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</si>
  <si>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</si>
  <si>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</si>
  <si>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</si>
  <si>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</si>
  <si>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</si>
  <si>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</si>
  <si>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</si>
  <si>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</si>
  <si>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</si>
  <si>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</si>
  <si>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</si>
  <si>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</si>
  <si>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</si>
  <si>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</si>
  <si>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</si>
  <si>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</si>
  <si>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Reporte de seguimiento a 14 de diciembre</t>
  </si>
  <si>
    <t>Auditor que valida cumplimiento a la acción</t>
  </si>
  <si>
    <t>Cierre Hallazgo</t>
  </si>
  <si>
    <t>Auditor que cierra el hallazgo</t>
  </si>
  <si>
    <t>Soporte que evidencia que el ente externo cerró el hallazgo</t>
  </si>
  <si>
    <t>Detalle de actividades para ejecutar la acción</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</si>
  <si>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</si>
  <si>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</si>
  <si>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</si>
  <si>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</si>
  <si>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</si>
  <si>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</si>
  <si>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</si>
  <si>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</si>
  <si>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</si>
  <si>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</si>
  <si>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</si>
  <si>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</si>
  <si>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</si>
  <si>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</si>
  <si>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</si>
  <si>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</si>
  <si>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</si>
  <si>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</si>
  <si>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</si>
  <si>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</si>
  <si>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</si>
  <si>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</si>
  <si>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</si>
  <si>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</si>
  <si>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</si>
  <si>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Correctiva</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</si>
  <si>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</si>
  <si>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</si>
  <si>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</si>
  <si>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</si>
  <si>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</si>
  <si>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</si>
  <si>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</si>
  <si>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</si>
  <si>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</si>
  <si>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</si>
  <si>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</si>
  <si>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</si>
  <si>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</si>
  <si>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</si>
  <si>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</si>
  <si>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</si>
  <si>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Preventiva</t>
  </si>
  <si>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</si>
  <si>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</si>
  <si>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</si>
  <si>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</si>
  <si>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</si>
  <si>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</si>
  <si>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</si>
  <si>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</si>
  <si>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</si>
  <si>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</si>
  <si>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</si>
  <si>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</si>
  <si>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</si>
  <si>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</si>
  <si>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</si>
  <si>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</si>
  <si>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</si>
  <si>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</si>
  <si>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</si>
  <si>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</si>
  <si>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</si>
  <si>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</si>
  <si>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</si>
  <si>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</si>
  <si>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</si>
  <si>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</si>
  <si>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</si>
  <si>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</si>
  <si>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</si>
  <si>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3.Detalle del avance de la acción de mejora</t>
  </si>
  <si>
    <t>(No. actividades realizadas de las indicadas en la columna L).</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</si>
  <si>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</si>
  <si>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</si>
  <si>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</si>
  <si>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</si>
  <si>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</si>
  <si>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</si>
  <si>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</si>
  <si>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</si>
  <si>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</si>
  <si>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</si>
  <si>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</si>
  <si>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Manuela Hernández J</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</si>
  <si>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</si>
  <si>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</si>
  <si>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</si>
  <si>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</si>
  <si>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</si>
  <si>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</si>
  <si>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</si>
  <si>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</si>
  <si>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</si>
  <si>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</si>
  <si>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Oficina de Control Interno</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</si>
  <si>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</si>
  <si>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</si>
  <si>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</si>
  <si>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Acción de mejora</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</si>
  <si>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</si>
  <si>
    <t>ABIERTO</t>
  </si>
  <si>
    <t xml:space="preserve">Se sugiere el cierre de la acción de mejora; revisada el 11/10/2023 la carpeta compartida de planes de mejoramiento, se identificó lo siguiente: 
Frente al entregable "1. Procedimiento diseñado e implementado", actividad cumplida (100%) en el II trimestre. 
Frente al entregable "2. Fecha de expedición de cada autorización - Fecha de solicitud por parte del concesionario", se identifica cumplimiento del 100%, dado que, el proceso responsable aportó los siguientes soportes: 
-. Resolución N°114 del 25 de julio del 2023 "Por la cual se autoriza la operación de un incentivo con cobro denominado «Paga Triple» en el territorio de Bogotá, D.C., y el Departamento de 
Cundinamarca a Grupo Empresarial enLínea S.A., de julio 26 de 2023 hasta el 3  de febrero de 2027."
-. Memorando n°1-2023-2156 del 07/07/2023, cuyo asunto es "Solicitud de Autorización lncent¡vo Con Cobro "PAGA TRIPLE" con la cual el concesionario solicitó la autorización de este incentivo. 
De acuerdo a lo anterior, y teniendo en cuenta que el el 17 de julio, se realizó reunión para realización del protocolo de pruebas tecnológicas (de conformidad con la actividad 5 del procedimiento PRO420-544 EMISION DE AUTORIZACIONES DE LOS DIFERENTES PLANES DE PREMIOS Y/O MODALIDADES DEL JUEGO DE APUESTAS PERMANENTES O CHANCE del 19/04/2023) y se encuentra la gestión de la Oficina Gestión TIC para la gestión correspondiente de la información, la expedición de la resolución de autorización se realizó dentro de los 15 días hábiles (al sexto día hábil)  de conformidad con la actividad n°7 del procedimiento.
Frente al entregable "3.No de autorizaciones expedidas en término / No de solicitudes radicadas por el concesionario con el cumplimiento de requisitos" se identifica cumplimiento del 100%, con la expedición de la Resolución  N°114 del 25 de julio del 2023 para la modalidad de juego "Paga Triple". 
Previamente, el proceso realizó la revisión de requisitos para lo cual creo la carpeta física, donde se encuentra la documentación relacionada. 
</t>
  </si>
  <si>
    <r>
      <t xml:space="preserve">Se sugiere el cierre de la acción de mejora; revisada el 11/10/2023 la carpeta compartida de planes de mejoramiento, se identificó lo siguiente: 
Frente al entregable "1. Procedimiento diseñado e implementado", actividad cumplida (100%) en el II trimestre. 
Frente al entregable "2. Fecha de expedición de cada autorización - Fecha de solicitud por parte del concesionario", se identifica cumplimiento del 100%, dado que,  el proceso responsable aportó los siguientes soportes: 
-. Resolución N°114 del 25 de julio del 2023 "Por la cual se autoriza la operación de un incentivo con cobro denominado «Paga Triple» en el territorio de Bogotá, D.C., y el Departamento de 
Cundinamarca a Grupo Empresarial enLínea S.A., de julio 26 de 2023 hasta el 3  de febrero de 2027."
-. Memorando n°1-2023-2156 del 07/07/2023, cuyo asunto es "Solicitud de Autorización lncent¡vo Con Cobro "PAGA TRIPLE" con la cual el concesionario solicitó la autorización de este incentivo. 
De acuerdo a lo anterior, y teniendo en cuenta que el el 17 de julio, se realizó reunión para realización del protocolo de pruebas tecnológicas (de conformidad con la actividad 5 del procedimiento PRO420-544 EMISION DE AUTORIZACIONES DE LOS DIFERENTES PLANES DE PREMIOS Y/O MODALIDADES DEL JUEGO DE APUESTAS PERMANENTES O CHANCE del 19/04/2023) y se encuentra la gestión de la Oficina Gestión TIC para la gestión correspondiente de la información, la expedición de la resolución de autorización se realizó dentro de los 15 días hábiles (al sexto día hábil)  de conformidad con la actividad n°7 del procedimiento.
</t>
    </r>
    <r>
      <rPr>
        <b/>
        <sz val="10"/>
        <color rgb="FF000000"/>
        <rFont val="Arial Narrow"/>
        <family val="2"/>
      </rPr>
      <t xml:space="preserve">
</t>
    </r>
    <r>
      <rPr>
        <sz val="10"/>
        <color rgb="FF000000"/>
        <rFont val="Arial Narrow"/>
        <family val="2"/>
      </rPr>
      <t xml:space="preserve">Frente al entregable "3 Controles realizados  / Controles programados en el procedimiento" se identifica cumplimiento del 100%, dado que, el prcesos realizó los siguientes controles para la autorización del juego "Paga Triple": 
-. Recepcion de comunicaciones y solicitudes: se adjuntó memorando n°1-2023-2156_26 del 07/07/2023, cuyo asunto es "Solicitud de Autorización lncent¡vo Con Cobro "PAGA TRIPLE" con la cual el concesionario solicitó la autorización de este incentivo. 
-.Acreditacion de documentacion: Memorandos: 1) n°1-2023-2156_29 del 03/03/2203 cuyo asunto es "Respuesta a radicado n.º 20232600013512 – Validación incentivos con cobro «PAGA TRIPLE»"; 2) n°1-2023-2156_28 del 14/6/2023 cuyo asunto es " Respuesta a radicado n.º 20232600181202 – Alcance Validación incentivo con cobro «PAGA TRIPLE»
-.Revision documental previo al Protocolo de pruebas realizado el 17 de julio: Documento "VERIFICACION REQUISITOS PARA AUTORIZACION INCENTIVO CON COBRO DE PREMIO", donde se registra el concepto favorable para autorización de la modalidad de juego solicitada por el concesionario. 
-. Resultados del protocolo: 1) Memorando n°3-2023-1249 del 24/07/2023 radicado por la Oficina Gestión TIC a la Oficina Jurídica informando los resultados del protocolo efectuado el 17/07/2023; 2) Memroando n°3-2023-1238 del 24/07/2023 radicado por la Unidad de Apuestas y Control de Juegos a la Gerencia, donde se informa la participación y vaidación de las actividades efectuadas en el protocolo del 17/07/2023; 3) Acta de la realización del protocolo de fecha 17/07/2023, en la cual se identifican los asistentes delegados de la Unidad de Apuestas y Contorl de Juegos, Oficina Gestión TIC y del proveedor DATA CENTER. Allí se desarrolla en detalle las actividades realizadas y los resultados arrojados. 
-. Expedición de Resolución: Resolución N°114 del 25 de julio del 2023 "Por la cual se autoriza la operación de un incentivo con cobro denominado «Paga Triple» en el territorio de Bogotá, D.C., y el Departamento de 
Cundinamarca a Grupo Empresarial enLínea S.A., de julio 26 de 2023 hasta el 3  de febrero de 2027."m, dentro de la fecha contempada en la actividad n°7 del procedimiento PRO420-544 EMISION DE AUTORIZACIONES DE LOS DIFERENTES PLANES DE PREMIOS Y/O MODALIDADES DEL JUEGO DE APUESTAS PERMANENTES O CHANCE del 19/04/2023 (15 días hábiles)
</t>
    </r>
    <r>
      <rPr>
        <b/>
        <sz val="10"/>
        <color rgb="FF000000"/>
        <rFont val="Arial Narrow"/>
        <family val="2"/>
      </rPr>
      <t xml:space="preserve">
</t>
    </r>
  </si>
  <si>
    <t>ACCIONES CERRADAS III TRIMESTRE 2023</t>
  </si>
  <si>
    <t>Pendiente de Cierre por el ente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</si>
</sst>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8" formatCode="_-* #,##0.00_-;\-* #,##0.00_-;_-* &quot;-&quot;??_-;_-@_-"/>
  </numFmts>
  <fonts count="62"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name val="Arial Narrow"/>
      <family val="2"/>
    </font>
    <font>
      <sz val="10"/>
      <color rgb="FFFF0000"/>
      <name val="Arial Narrow"/>
      <family val="2"/>
    </font>
    <font>
      <b/>
      <sz val="9"/>
      <color indexed="81"/>
      <name val="Tahoma"/>
      <family val="2"/>
    </font>
    <font>
      <sz val="9"/>
      <color indexed="81"/>
      <name val="Tahoma"/>
      <family val="2"/>
    </font>
    <font>
      <b/>
      <sz val="8"/>
      <color theme="1"/>
      <name val="Arial Narrow"/>
      <family val="2"/>
    </font>
    <font>
      <sz val="8"/>
      <color theme="1"/>
      <name val="Arial Narrow"/>
      <family val="2"/>
    </font>
    <font>
      <b/>
      <sz val="9"/>
      <color theme="0"/>
      <name val="Arial Narrow"/>
      <family val="2"/>
    </font>
    <font>
      <sz val="9"/>
      <color theme="1"/>
      <name val="Arial Narrow"/>
      <family val="2"/>
    </font>
    <font>
      <b/>
      <sz val="12"/>
      <color theme="0"/>
      <name val="Arial Narrow"/>
      <family val="2"/>
    </font>
    <font>
      <sz val="12"/>
      <color theme="0"/>
      <name val="Arial Narrow"/>
      <family val="2"/>
    </font>
    <font>
      <sz val="9"/>
      <name val="Arial Narrow"/>
      <family val="2"/>
    </font>
    <font>
      <b/>
      <sz val="9"/>
      <name val="Arial Narrow"/>
      <family val="2"/>
    </font>
    <font>
      <sz val="11"/>
      <name val="Arial Narrow"/>
      <family val="2"/>
    </font>
    <font>
      <sz val="11"/>
      <color rgb="FF000000"/>
      <name val="Arial Narrow"/>
      <family val="2"/>
    </font>
    <font>
      <b/>
      <sz val="11"/>
      <color rgb="FF000000"/>
      <name val="Arial Narrow"/>
      <family val="2"/>
    </font>
    <font>
      <sz val="9"/>
      <color rgb="FF000000"/>
      <name val="Arial Narrow"/>
      <family val="2"/>
    </font>
    <font>
      <b/>
      <sz val="10"/>
      <color theme="1"/>
      <name val="Arial"/>
      <family val="2"/>
    </font>
    <font>
      <sz val="10"/>
      <color theme="1"/>
      <name val="Arial"/>
      <family val="2"/>
    </font>
    <font>
      <b/>
      <sz val="9"/>
      <color theme="0"/>
      <name val="Arial"/>
      <family val="2"/>
    </font>
    <font>
      <b/>
      <sz val="11"/>
      <color theme="0"/>
      <name val="Arial"/>
      <family val="2"/>
    </font>
    <font>
      <sz val="11"/>
      <color theme="0"/>
      <name val="Arial"/>
      <family val="2"/>
    </font>
    <font>
      <sz val="11"/>
      <color theme="1"/>
      <name val="Arial"/>
      <family val="2"/>
    </font>
    <font>
      <sz val="10"/>
      <color rgb="FF000000"/>
      <name val="Arial Narrow"/>
      <family val="2"/>
    </font>
    <font>
      <b/>
      <sz val="10"/>
      <color rgb="FF000000"/>
      <name val="Arial Narrow"/>
      <family val="2"/>
    </font>
    <font>
      <sz val="9"/>
      <color rgb="FF000000"/>
      <name val="Arial Narrow"/>
      <family val="2"/>
    </font>
    <font>
      <b/>
      <sz val="9"/>
      <color rgb="FFFF0000"/>
      <name val="Arial Narrow"/>
      <family val="2"/>
    </font>
  </fonts>
  <fills count="27">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theme="4"/>
        <bgColor indexed="64"/>
      </patternFill>
    </fill>
    <fill>
      <patternFill patternType="solid">
        <fgColor theme="9" tint="0.39997558519241921"/>
        <bgColor indexed="64"/>
      </patternFill>
    </fill>
    <fill>
      <patternFill patternType="solid">
        <fgColor rgb="FF5B9BD5"/>
        <bgColor indexed="64"/>
      </patternFill>
    </fill>
    <fill>
      <patternFill patternType="solid">
        <fgColor rgb="FF548235"/>
        <bgColor indexed="64"/>
      </patternFill>
    </fill>
    <fill>
      <patternFill patternType="solid">
        <fgColor rgb="FFEAEFF7"/>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E6FAF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indexed="64"/>
      </right>
      <top/>
      <bottom/>
      <diagonal/>
    </border>
    <border>
      <left/>
      <right style="thin">
        <color rgb="FF000000"/>
      </right>
      <top style="thin">
        <color rgb="FF000000"/>
      </top>
      <bottom/>
      <diagonal/>
    </border>
    <border>
      <left style="medium">
        <color rgb="FFFFFFFF"/>
      </left>
      <right style="medium">
        <color rgb="FFFFFFFF"/>
      </right>
      <top style="medium">
        <color rgb="FFFFFFFF"/>
      </top>
      <bottom/>
      <diagonal/>
    </border>
    <border>
      <left style="thin">
        <color indexed="64"/>
      </left>
      <right/>
      <top style="thin">
        <color indexed="64"/>
      </top>
      <bottom/>
      <diagonal/>
    </border>
    <border>
      <left/>
      <right style="medium">
        <color rgb="FFFFFFFF"/>
      </right>
      <top style="medium">
        <color rgb="FFFFFFFF"/>
      </top>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4">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cellStyleXfs>
  <cellXfs count="311">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17"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30" fillId="0" borderId="8" xfId="0" applyFont="1" applyBorder="1"/>
    <xf numFmtId="0" fontId="30" fillId="0" borderId="11" xfId="0" applyFont="1" applyBorder="1"/>
    <xf numFmtId="0" fontId="30" fillId="0" borderId="7" xfId="0" applyFont="1" applyBorder="1"/>
    <xf numFmtId="0" fontId="30" fillId="0" borderId="9" xfId="0" applyFont="1" applyBorder="1"/>
    <xf numFmtId="0" fontId="30" fillId="0" borderId="12"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1"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9" fontId="29" fillId="0" borderId="3" xfId="0" applyNumberFormat="1" applyFont="1" applyBorder="1" applyAlignment="1" applyProtection="1">
      <alignment horizontal="center" vertical="center"/>
      <protection locked="0"/>
    </xf>
    <xf numFmtId="9" fontId="29" fillId="14" borderId="3" xfId="0" applyNumberFormat="1" applyFont="1" applyFill="1" applyBorder="1" applyAlignment="1" applyProtection="1">
      <alignment horizontal="center" vertical="center"/>
      <protection locked="0"/>
    </xf>
    <xf numFmtId="9" fontId="29" fillId="0" borderId="1" xfId="0" applyNumberFormat="1" applyFont="1" applyBorder="1" applyAlignment="1" applyProtection="1">
      <alignment horizontal="center" vertical="center"/>
      <protection locked="0"/>
    </xf>
    <xf numFmtId="0" fontId="28" fillId="0" borderId="0" xfId="0" applyFont="1" applyAlignment="1" applyProtection="1">
      <alignment vertical="center"/>
      <protection locked="0"/>
    </xf>
    <xf numFmtId="0" fontId="36" fillId="4" borderId="1" xfId="0" applyFont="1" applyFill="1" applyBorder="1" applyAlignment="1" applyProtection="1">
      <alignment horizontal="center" vertical="center"/>
      <protection locked="0"/>
    </xf>
    <xf numFmtId="0" fontId="35" fillId="0" borderId="0" xfId="0" applyFont="1"/>
    <xf numFmtId="0" fontId="28" fillId="20" borderId="1" xfId="0" applyFont="1" applyFill="1" applyBorder="1" applyAlignment="1">
      <alignment horizontal="center" vertical="center" wrapText="1" readingOrder="1"/>
    </xf>
    <xf numFmtId="0" fontId="41" fillId="22" borderId="1" xfId="0" applyFont="1" applyFill="1" applyBorder="1" applyAlignment="1">
      <alignment horizontal="center" vertical="center" wrapText="1" readingOrder="1"/>
    </xf>
    <xf numFmtId="0" fontId="29" fillId="0" borderId="1" xfId="0" applyFont="1" applyBorder="1" applyAlignment="1">
      <alignment horizontal="center" vertical="center" wrapText="1" readingOrder="1"/>
    </xf>
    <xf numFmtId="0" fontId="36" fillId="22" borderId="1" xfId="0" applyFont="1" applyFill="1" applyBorder="1" applyAlignment="1">
      <alignment horizontal="center" vertical="center" wrapText="1" readingOrder="1"/>
    </xf>
    <xf numFmtId="0" fontId="43" fillId="0" borderId="0" xfId="0" applyFont="1" applyAlignment="1">
      <alignment horizontal="center"/>
    </xf>
    <xf numFmtId="0" fontId="34" fillId="0" borderId="0" xfId="0" applyFont="1" applyAlignment="1">
      <alignment horizontal="center" vertical="center"/>
    </xf>
    <xf numFmtId="0" fontId="30" fillId="0" borderId="0" xfId="0" applyFont="1" applyAlignment="1">
      <alignment horizontal="center" vertical="center"/>
    </xf>
    <xf numFmtId="10" fontId="31" fillId="0" borderId="1" xfId="1" applyNumberFormat="1" applyFont="1" applyBorder="1" applyAlignment="1">
      <alignment horizontal="center" vertical="center"/>
    </xf>
    <xf numFmtId="0" fontId="29" fillId="0" borderId="1" xfId="0" applyFont="1" applyBorder="1" applyAlignment="1">
      <alignment horizontal="center" vertical="center"/>
    </xf>
    <xf numFmtId="0" fontId="46" fillId="0" borderId="1" xfId="0" applyFont="1" applyBorder="1" applyAlignment="1" applyProtection="1">
      <alignment horizontal="center" vertical="center" wrapText="1"/>
      <protection locked="0"/>
    </xf>
    <xf numFmtId="0" fontId="46" fillId="0" borderId="1" xfId="4" applyFont="1" applyFill="1" applyBorder="1" applyAlignment="1" applyProtection="1">
      <alignment horizontal="center" vertical="center" wrapText="1"/>
    </xf>
    <xf numFmtId="0" fontId="43" fillId="16" borderId="1" xfId="0" applyFont="1" applyFill="1" applyBorder="1" applyAlignment="1">
      <alignment horizontal="center" vertical="center" wrapText="1"/>
    </xf>
    <xf numFmtId="0" fontId="48" fillId="0" borderId="1" xfId="0" applyFont="1" applyBorder="1" applyAlignment="1" applyProtection="1">
      <alignment horizontal="justify" vertical="center" wrapText="1"/>
      <protection locked="0"/>
    </xf>
    <xf numFmtId="0" fontId="49" fillId="0" borderId="1" xfId="0" applyFont="1" applyBorder="1" applyAlignment="1" applyProtection="1">
      <alignment horizontal="left" vertical="top" wrapText="1"/>
      <protection locked="0"/>
    </xf>
    <xf numFmtId="0" fontId="46" fillId="0" borderId="1" xfId="0" applyFont="1" applyBorder="1" applyAlignment="1">
      <alignment horizontal="center" vertical="center" wrapText="1"/>
    </xf>
    <xf numFmtId="0" fontId="48" fillId="0" borderId="1" xfId="0" applyFont="1" applyBorder="1" applyAlignment="1" applyProtection="1">
      <alignment horizontal="center" vertical="center" wrapText="1"/>
      <protection locked="0"/>
    </xf>
    <xf numFmtId="14" fontId="48" fillId="0" borderId="1" xfId="0" applyNumberFormat="1" applyFont="1" applyBorder="1" applyAlignment="1" applyProtection="1">
      <alignment horizontal="center" vertical="center" wrapText="1"/>
      <protection locked="0"/>
    </xf>
    <xf numFmtId="0" fontId="43" fillId="0" borderId="1" xfId="0" applyFont="1" applyBorder="1" applyAlignment="1" applyProtection="1">
      <alignment horizontal="center" vertical="center" wrapText="1"/>
      <protection locked="0"/>
    </xf>
    <xf numFmtId="0" fontId="43" fillId="0" borderId="1" xfId="0" applyFont="1" applyBorder="1" applyAlignment="1" applyProtection="1">
      <alignment horizontal="center" vertical="center"/>
      <protection locked="0"/>
    </xf>
    <xf numFmtId="0" fontId="48" fillId="0" borderId="1" xfId="0" applyFont="1" applyBorder="1" applyAlignment="1" applyProtection="1">
      <alignment horizontal="left" vertical="top" wrapText="1"/>
      <protection locked="0"/>
    </xf>
    <xf numFmtId="0" fontId="34" fillId="0" borderId="0" xfId="0" applyFont="1" applyAlignment="1">
      <alignment wrapText="1"/>
    </xf>
    <xf numFmtId="0" fontId="40" fillId="18" borderId="1" xfId="0" applyFont="1" applyFill="1" applyBorder="1" applyAlignment="1">
      <alignment horizontal="center" vertical="center" wrapText="1" readingOrder="1"/>
    </xf>
    <xf numFmtId="0" fontId="40" fillId="18" borderId="1" xfId="0" applyFont="1" applyFill="1" applyBorder="1" applyAlignment="1">
      <alignment horizontal="center" vertical="center" wrapText="1"/>
    </xf>
    <xf numFmtId="0" fontId="40" fillId="19" borderId="1" xfId="0" applyFont="1" applyFill="1" applyBorder="1" applyAlignment="1">
      <alignment horizontal="center" vertical="center" wrapText="1"/>
    </xf>
    <xf numFmtId="0" fontId="40" fillId="20" borderId="1" xfId="0" applyFont="1" applyFill="1" applyBorder="1" applyAlignment="1">
      <alignment horizontal="center" vertical="center" wrapText="1" readingOrder="1"/>
    </xf>
    <xf numFmtId="0" fontId="40" fillId="21" borderId="1" xfId="0" applyFont="1" applyFill="1" applyBorder="1" applyAlignment="1">
      <alignment horizontal="center" vertical="center" wrapText="1" readingOrder="1"/>
    </xf>
    <xf numFmtId="0" fontId="40" fillId="15" borderId="1" xfId="0" applyFont="1" applyFill="1" applyBorder="1" applyAlignment="1">
      <alignment horizontal="center" vertical="center" wrapText="1" readingOrder="1"/>
    </xf>
    <xf numFmtId="0" fontId="40" fillId="16" borderId="1" xfId="0" applyFont="1" applyFill="1" applyBorder="1" applyAlignment="1">
      <alignment horizontal="center" vertical="center" wrapText="1" readingOrder="1"/>
    </xf>
    <xf numFmtId="0" fontId="44" fillId="23" borderId="1" xfId="0" applyFont="1" applyFill="1" applyBorder="1" applyAlignment="1">
      <alignment horizontal="center" vertical="center"/>
    </xf>
    <xf numFmtId="0" fontId="45" fillId="23" borderId="1" xfId="0" applyFont="1" applyFill="1" applyBorder="1" applyAlignment="1">
      <alignment horizontal="center" vertical="center"/>
    </xf>
    <xf numFmtId="0" fontId="37" fillId="22" borderId="1" xfId="0" applyFont="1" applyFill="1" applyBorder="1" applyAlignment="1">
      <alignment horizontal="center" vertical="center" wrapText="1" readingOrder="1"/>
    </xf>
    <xf numFmtId="0" fontId="20" fillId="18" borderId="26" xfId="0" applyFont="1" applyFill="1" applyBorder="1" applyAlignment="1">
      <alignment horizontal="center" vertical="center" wrapText="1" readingOrder="1"/>
    </xf>
    <xf numFmtId="0" fontId="20" fillId="18" borderId="27" xfId="0" applyFont="1" applyFill="1" applyBorder="1" applyAlignment="1">
      <alignment horizontal="center" vertical="center" wrapText="1"/>
    </xf>
    <xf numFmtId="0" fontId="20" fillId="19" borderId="2" xfId="0" applyFont="1" applyFill="1" applyBorder="1" applyAlignment="1">
      <alignment horizontal="center" vertical="center" wrapText="1"/>
    </xf>
    <xf numFmtId="0" fontId="20" fillId="20" borderId="28" xfId="0" applyFont="1" applyFill="1" applyBorder="1" applyAlignment="1">
      <alignment horizontal="center" vertical="center" wrapText="1" readingOrder="1"/>
    </xf>
    <xf numFmtId="0" fontId="20" fillId="21" borderId="26" xfId="0" applyFont="1" applyFill="1" applyBorder="1" applyAlignment="1">
      <alignment horizontal="center" vertical="center" wrapText="1" readingOrder="1"/>
    </xf>
    <xf numFmtId="0" fontId="20" fillId="15" borderId="26" xfId="0" applyFont="1" applyFill="1" applyBorder="1" applyAlignment="1">
      <alignment horizontal="center" vertical="center" wrapText="1" readingOrder="1"/>
    </xf>
    <xf numFmtId="0" fontId="20" fillId="16" borderId="26" xfId="0" applyFont="1" applyFill="1" applyBorder="1" applyAlignment="1">
      <alignment horizontal="center" vertical="center" wrapText="1" readingOrder="1"/>
    </xf>
    <xf numFmtId="0" fontId="19" fillId="22" borderId="1" xfId="0" applyFont="1" applyFill="1" applyBorder="1" applyAlignment="1">
      <alignment horizontal="center" vertical="center" wrapText="1" readingOrder="1"/>
    </xf>
    <xf numFmtId="0" fontId="53" fillId="0" borderId="1" xfId="0" applyFont="1" applyBorder="1" applyAlignment="1">
      <alignment horizontal="center" vertical="center" wrapText="1" readingOrder="1"/>
    </xf>
    <xf numFmtId="0" fontId="53" fillId="22" borderId="1" xfId="0" applyFont="1" applyFill="1" applyBorder="1" applyAlignment="1">
      <alignment horizontal="center" vertical="center" wrapText="1" readingOrder="1"/>
    </xf>
    <xf numFmtId="0" fontId="2" fillId="22" borderId="1" xfId="0" applyFont="1" applyFill="1" applyBorder="1" applyAlignment="1">
      <alignment horizontal="center" vertical="center" wrapText="1" readingOrder="1"/>
    </xf>
    <xf numFmtId="0" fontId="52" fillId="20" borderId="1" xfId="0" applyFont="1" applyFill="1" applyBorder="1" applyAlignment="1">
      <alignment horizontal="center" vertical="center" wrapText="1" readingOrder="1"/>
    </xf>
    <xf numFmtId="0" fontId="55" fillId="23" borderId="29" xfId="0" applyFont="1" applyFill="1" applyBorder="1" applyAlignment="1">
      <alignment horizontal="center" vertical="center"/>
    </xf>
    <xf numFmtId="0" fontId="56" fillId="23" borderId="6" xfId="0" applyFont="1" applyFill="1" applyBorder="1" applyAlignment="1">
      <alignment horizontal="center" vertical="center"/>
    </xf>
    <xf numFmtId="0" fontId="56" fillId="23" borderId="30" xfId="0" applyFont="1" applyFill="1" applyBorder="1" applyAlignment="1">
      <alignment horizontal="center" vertical="center"/>
    </xf>
    <xf numFmtId="0" fontId="56" fillId="23" borderId="29" xfId="0" applyFont="1" applyFill="1" applyBorder="1" applyAlignment="1">
      <alignment horizontal="center" vertical="center"/>
    </xf>
    <xf numFmtId="0" fontId="5" fillId="0" borderId="0" xfId="0" applyFont="1" applyAlignment="1">
      <alignment horizontal="center"/>
    </xf>
    <xf numFmtId="0" fontId="57" fillId="0" borderId="0" xfId="0" applyFont="1" applyAlignment="1">
      <alignment horizontal="center" vertical="center"/>
    </xf>
    <xf numFmtId="10" fontId="57" fillId="0" borderId="1" xfId="1" applyNumberFormat="1" applyFont="1" applyBorder="1" applyAlignment="1">
      <alignment horizontal="center" vertical="center"/>
    </xf>
    <xf numFmtId="14" fontId="43" fillId="0" borderId="1" xfId="0" applyNumberFormat="1" applyFont="1" applyBorder="1" applyAlignment="1" applyProtection="1">
      <alignment horizontal="center" vertical="center"/>
      <protection locked="0"/>
    </xf>
    <xf numFmtId="0" fontId="31" fillId="0" borderId="31" xfId="0" applyFont="1" applyBorder="1" applyAlignment="1">
      <alignment vertical="center"/>
    </xf>
    <xf numFmtId="0" fontId="40" fillId="0" borderId="32" xfId="0" applyFont="1" applyBorder="1" applyAlignment="1">
      <alignment horizontal="center" vertical="center"/>
    </xf>
    <xf numFmtId="0" fontId="31" fillId="0" borderId="33" xfId="0" applyFont="1" applyBorder="1" applyAlignment="1">
      <alignment vertical="center"/>
    </xf>
    <xf numFmtId="14" fontId="40" fillId="0" borderId="34" xfId="0" applyNumberFormat="1" applyFont="1" applyBorder="1" applyAlignment="1">
      <alignment horizontal="center" vertical="center"/>
    </xf>
    <xf numFmtId="14" fontId="48" fillId="15" borderId="1" xfId="0" applyNumberFormat="1" applyFont="1" applyFill="1" applyBorder="1" applyAlignment="1" applyProtection="1">
      <alignment horizontal="center" vertical="center" wrapText="1"/>
      <protection locked="0"/>
    </xf>
    <xf numFmtId="0" fontId="28" fillId="25" borderId="1" xfId="0" applyFont="1" applyFill="1" applyBorder="1" applyAlignment="1" applyProtection="1">
      <alignment horizontal="center" vertical="center" wrapText="1"/>
      <protection locked="0"/>
    </xf>
    <xf numFmtId="0" fontId="48" fillId="0" borderId="1" xfId="0" applyFont="1" applyBorder="1" applyAlignment="1" applyProtection="1">
      <alignment horizontal="justify" wrapText="1"/>
      <protection locked="0"/>
    </xf>
    <xf numFmtId="0" fontId="58" fillId="0" borderId="1" xfId="0" applyFont="1" applyBorder="1" applyAlignment="1" applyProtection="1">
      <alignment horizontal="left" vertical="top" wrapText="1"/>
      <protection locked="0"/>
    </xf>
    <xf numFmtId="0" fontId="60" fillId="26" borderId="1" xfId="0" applyFont="1" applyFill="1" applyBorder="1" applyAlignment="1" applyProtection="1">
      <alignment horizontal="left" vertical="top" wrapText="1"/>
      <protection locked="0"/>
    </xf>
    <xf numFmtId="0" fontId="51" fillId="26" borderId="1" xfId="0" applyFont="1" applyFill="1" applyBorder="1" applyAlignment="1" applyProtection="1">
      <alignment horizontal="left" vertical="center" wrapText="1"/>
      <protection locked="0"/>
    </xf>
    <xf numFmtId="0" fontId="32" fillId="0" borderId="0" xfId="0" applyFont="1" applyAlignment="1">
      <alignment horizontal="left" vertical="top" wrapText="1"/>
    </xf>
    <xf numFmtId="0" fontId="31" fillId="0" borderId="10" xfId="0" applyFont="1" applyBorder="1" applyAlignment="1">
      <alignment horizontal="center" vertical="center"/>
    </xf>
    <xf numFmtId="0" fontId="31" fillId="0" borderId="9" xfId="0" applyFont="1" applyBorder="1" applyAlignment="1">
      <alignment horizontal="center" vertical="center"/>
    </xf>
    <xf numFmtId="0" fontId="35" fillId="0" borderId="0" xfId="0" applyFont="1" applyAlignment="1">
      <alignment horizontal="center"/>
    </xf>
    <xf numFmtId="0" fontId="33" fillId="0" borderId="0" xfId="0" applyFont="1" applyAlignment="1">
      <alignment horizontal="left" vertical="top" wrapText="1"/>
    </xf>
    <xf numFmtId="0" fontId="34" fillId="0" borderId="0" xfId="0" applyFont="1" applyAlignment="1">
      <alignment horizontal="center" wrapText="1"/>
    </xf>
    <xf numFmtId="0" fontId="28" fillId="2" borderId="1" xfId="0" applyFont="1" applyFill="1" applyBorder="1" applyAlignment="1" applyProtection="1">
      <alignment horizontal="center" vertical="center" wrapText="1"/>
      <protection locked="0"/>
    </xf>
    <xf numFmtId="0" fontId="28" fillId="3" borderId="14" xfId="0" applyFont="1" applyFill="1" applyBorder="1" applyAlignment="1" applyProtection="1">
      <alignment horizontal="center" vertical="center" wrapText="1"/>
      <protection locked="0"/>
    </xf>
    <xf numFmtId="0" fontId="28" fillId="3" borderId="25"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28" fillId="3" borderId="23" xfId="0" applyFont="1" applyFill="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28" fillId="10" borderId="1"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28" fillId="24" borderId="21" xfId="0" applyFont="1" applyFill="1" applyBorder="1" applyAlignment="1" applyProtection="1">
      <alignment horizontal="center" vertical="center"/>
      <protection locked="0"/>
    </xf>
    <xf numFmtId="0" fontId="28" fillId="24" borderId="15" xfId="0" applyFont="1" applyFill="1" applyBorder="1" applyAlignment="1" applyProtection="1">
      <alignment horizontal="center" vertical="center"/>
      <protection locked="0"/>
    </xf>
    <xf numFmtId="0" fontId="28" fillId="24" borderId="22" xfId="0" applyFont="1" applyFill="1" applyBorder="1" applyAlignment="1" applyProtection="1">
      <alignment horizontal="center" vertical="center"/>
      <protection locked="0"/>
    </xf>
    <xf numFmtId="0" fontId="28" fillId="0" borderId="0" xfId="0" applyFont="1" applyAlignment="1" applyProtection="1">
      <alignment horizontal="center" vertical="center" wrapText="1"/>
      <protection locked="0"/>
    </xf>
    <xf numFmtId="0" fontId="28" fillId="3" borderId="13" xfId="0" applyFont="1" applyFill="1" applyBorder="1" applyAlignment="1" applyProtection="1">
      <alignment horizontal="center" vertical="center" wrapText="1"/>
      <protection locked="0"/>
    </xf>
    <xf numFmtId="0" fontId="28" fillId="3" borderId="18" xfId="0" applyFont="1" applyFill="1" applyBorder="1" applyAlignment="1" applyProtection="1">
      <alignment horizontal="center" vertical="center" wrapText="1"/>
      <protection locked="0"/>
    </xf>
    <xf numFmtId="0" fontId="28" fillId="3" borderId="24" xfId="0" applyFont="1" applyFill="1" applyBorder="1" applyAlignment="1" applyProtection="1">
      <alignment horizontal="center" vertical="center" wrapText="1"/>
      <protection locked="0"/>
    </xf>
    <xf numFmtId="0" fontId="28" fillId="3" borderId="19" xfId="0" applyFont="1" applyFill="1" applyBorder="1" applyAlignment="1" applyProtection="1">
      <alignment horizontal="center" vertical="center" wrapText="1"/>
      <protection locked="0"/>
    </xf>
    <xf numFmtId="0" fontId="28" fillId="3" borderId="20"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protection locked="0"/>
    </xf>
    <xf numFmtId="0" fontId="28" fillId="3" borderId="16" xfId="0" applyFont="1" applyFill="1" applyBorder="1" applyAlignment="1" applyProtection="1">
      <alignment horizontal="center" vertical="top" wrapText="1"/>
      <protection locked="0"/>
    </xf>
    <xf numFmtId="0" fontId="28" fillId="3" borderId="17" xfId="0" applyFont="1" applyFill="1" applyBorder="1" applyAlignment="1" applyProtection="1">
      <alignment horizontal="center" vertical="top" wrapText="1"/>
      <protection locked="0"/>
    </xf>
    <xf numFmtId="0" fontId="28" fillId="3" borderId="14" xfId="0" applyFont="1" applyFill="1" applyBorder="1" applyAlignment="1" applyProtection="1">
      <alignment horizontal="center" vertical="center"/>
      <protection locked="0"/>
    </xf>
    <xf numFmtId="0" fontId="28" fillId="3" borderId="13" xfId="0" applyFont="1" applyFill="1" applyBorder="1" applyAlignment="1" applyProtection="1">
      <alignment horizontal="center" vertical="center"/>
      <protection locked="0"/>
    </xf>
    <xf numFmtId="0" fontId="28" fillId="3" borderId="17" xfId="0" applyFont="1" applyFill="1" applyBorder="1" applyAlignment="1" applyProtection="1">
      <alignment horizontal="center" vertical="center" wrapText="1"/>
      <protection locked="0"/>
    </xf>
    <xf numFmtId="0" fontId="42" fillId="23" borderId="1" xfId="0" applyFont="1" applyFill="1" applyBorder="1" applyAlignment="1">
      <alignment horizontal="center" vertical="center"/>
    </xf>
    <xf numFmtId="0" fontId="54" fillId="23" borderId="1" xfId="0" applyFont="1" applyFill="1" applyBorder="1" applyAlignment="1">
      <alignment horizontal="center" vertical="center"/>
    </xf>
    <xf numFmtId="0" fontId="54" fillId="23" borderId="5" xfId="0" applyFont="1" applyFill="1" applyBorder="1" applyAlignment="1">
      <alignment horizontal="center" vertical="center"/>
    </xf>
    <xf numFmtId="0" fontId="35" fillId="0" borderId="0" xfId="0" applyFont="1" applyAlignment="1">
      <alignment horizontal="center" vertical="center"/>
    </xf>
    <xf numFmtId="0" fontId="6" fillId="11"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9"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8"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14" fontId="10" fillId="0" borderId="0" xfId="0" applyNumberFormat="1" applyFont="1" applyAlignment="1">
      <alignment horizontal="center" vertical="center" wrapText="1"/>
    </xf>
    <xf numFmtId="0" fontId="12" fillId="0" borderId="0" xfId="0"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xf numFmtId="9" fontId="29" fillId="0" borderId="1" xfId="0" applyNumberFormat="1" applyFont="1" applyBorder="1" applyAlignment="1">
      <alignment horizontal="center" vertical="center" wrapText="1"/>
    </xf>
  </cellXfs>
  <cellStyles count="14">
    <cellStyle name="Hipervínculo" xfId="4" builtinId="8"/>
    <cellStyle name="Hyperlink" xfId="10" xr:uid="{00000000-0005-0000-0000-000001000000}"/>
    <cellStyle name="Millares 2" xfId="6" xr:uid="{00000000-0005-0000-0000-000002000000}"/>
    <cellStyle name="Millares 2 2" xfId="7" xr:uid="{00000000-0005-0000-0000-000003000000}"/>
    <cellStyle name="Millares 2 2 2" xfId="8" xr:uid="{00000000-0005-0000-0000-000004000000}"/>
    <cellStyle name="Millares 2 2 2 2" xfId="12" xr:uid="{CC1F36D8-DB98-4AAA-A6DE-F2A7B3D2D6AE}"/>
    <cellStyle name="Millares 2 2 3" xfId="9" xr:uid="{00000000-0005-0000-0000-000005000000}"/>
    <cellStyle name="Millares 2 2 3 2" xfId="13" xr:uid="{046C5F49-AD0F-4459-89B3-B83DEED71F42}"/>
    <cellStyle name="Millares 2 2 4" xfId="11" xr:uid="{1A08A5D1-DE1E-41DF-87A1-77582CD5BB33}"/>
    <cellStyle name="Normal" xfId="0" builtinId="0"/>
    <cellStyle name="Normal 2" xfId="2" xr:uid="{00000000-0005-0000-0000-000007000000}"/>
    <cellStyle name="Normal 3" xfId="5" xr:uid="{00000000-0005-0000-0000-000008000000}"/>
    <cellStyle name="Normal 4" xfId="3" xr:uid="{00000000-0005-0000-0000-000009000000}"/>
    <cellStyle name="Porcentaje" xfId="1" builtinId="5"/>
  </cellStyles>
  <dxfs count="118">
    <dxf>
      <fill>
        <patternFill>
          <bgColor rgb="FFFF7C8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theme="7" tint="0.79998168889431442"/>
        </patternFill>
      </fill>
    </dxf>
    <dxf>
      <fill>
        <patternFill>
          <bgColor theme="7" tint="0.79998168889431442"/>
        </patternFill>
      </fill>
    </dxf>
    <dxf>
      <fill>
        <patternFill>
          <bgColor rgb="FFFF33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7C8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7" tint="0.79998168889431442"/>
        </patternFill>
      </fill>
    </dxf>
    <dxf>
      <fill>
        <patternFill>
          <bgColor theme="7" tint="0.79998168889431442"/>
        </patternFill>
      </fill>
    </dxf>
    <dxf>
      <fill>
        <patternFill>
          <bgColor rgb="FFFF33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0000"/>
        </patternFill>
      </fill>
    </dxf>
    <dxf>
      <fill>
        <patternFill>
          <bgColor rgb="FF00B050"/>
        </patternFill>
      </fill>
    </dxf>
    <dxf>
      <fill>
        <patternFill>
          <bgColor rgb="FFFF7C8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E6FAF9"/>
      <color rgb="FFFF7C80"/>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3638550</xdr:colOff>
      <xdr:row>42</xdr:row>
      <xdr:rowOff>666750</xdr:rowOff>
    </xdr:from>
    <xdr:to>
      <xdr:col>3</xdr:col>
      <xdr:colOff>3971925</xdr:colOff>
      <xdr:row>42</xdr:row>
      <xdr:rowOff>809625</xdr:rowOff>
    </xdr:to>
    <xdr:sp macro="" textlink="">
      <xdr:nvSpPr>
        <xdr:cNvPr id="2" name="CuadroTexto 1">
          <a:extLst>
            <a:ext uri="{FF2B5EF4-FFF2-40B4-BE49-F238E27FC236}">
              <a16:creationId xmlns:a16="http://schemas.microsoft.com/office/drawing/2014/main" id="{E95212D3-FBAE-4DF7-85C5-B7DB4F37C4AC}"/>
            </a:ext>
          </a:extLst>
        </xdr:cNvPr>
        <xdr:cNvSpPr txBox="1"/>
      </xdr:nvSpPr>
      <xdr:spPr>
        <a:xfrm>
          <a:off x="7419975" y="17516475"/>
          <a:ext cx="333375" cy="14287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42</xdr:row>
      <xdr:rowOff>1076325</xdr:rowOff>
    </xdr:from>
    <xdr:to>
      <xdr:col>3</xdr:col>
      <xdr:colOff>2600325</xdr:colOff>
      <xdr:row>42</xdr:row>
      <xdr:rowOff>1219200</xdr:rowOff>
    </xdr:to>
    <xdr:sp macro="" textlink="">
      <xdr:nvSpPr>
        <xdr:cNvPr id="3" name="CuadroTexto 2">
          <a:extLst>
            <a:ext uri="{FF2B5EF4-FFF2-40B4-BE49-F238E27FC236}">
              <a16:creationId xmlns:a16="http://schemas.microsoft.com/office/drawing/2014/main" id="{989451E7-EF56-40CE-BCC7-8F4D01955BDA}"/>
            </a:ext>
          </a:extLst>
        </xdr:cNvPr>
        <xdr:cNvSpPr txBox="1"/>
      </xdr:nvSpPr>
      <xdr:spPr>
        <a:xfrm>
          <a:off x="6048375" y="17926050"/>
          <a:ext cx="333375" cy="142875"/>
        </a:xfrm>
        <a:prstGeom prst="rect">
          <a:avLst/>
        </a:prstGeom>
        <a:solidFill>
          <a:schemeClr val="accent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42</xdr:row>
      <xdr:rowOff>1495425</xdr:rowOff>
    </xdr:from>
    <xdr:to>
      <xdr:col>3</xdr:col>
      <xdr:colOff>2628900</xdr:colOff>
      <xdr:row>42</xdr:row>
      <xdr:rowOff>1638300</xdr:rowOff>
    </xdr:to>
    <xdr:sp macro="" textlink="">
      <xdr:nvSpPr>
        <xdr:cNvPr id="4" name="CuadroTexto 3">
          <a:extLst>
            <a:ext uri="{FF2B5EF4-FFF2-40B4-BE49-F238E27FC236}">
              <a16:creationId xmlns:a16="http://schemas.microsoft.com/office/drawing/2014/main" id="{3D9F9CEC-63F9-4ACB-81DA-D1D2A4460AE2}"/>
            </a:ext>
          </a:extLst>
        </xdr:cNvPr>
        <xdr:cNvSpPr txBox="1"/>
      </xdr:nvSpPr>
      <xdr:spPr>
        <a:xfrm>
          <a:off x="6076950" y="18345150"/>
          <a:ext cx="333375" cy="142875"/>
        </a:xfrm>
        <a:prstGeom prst="rect">
          <a:avLst/>
        </a:prstGeom>
        <a:solidFill>
          <a:srgbClr val="FF0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42</xdr:row>
      <xdr:rowOff>1895475</xdr:rowOff>
    </xdr:from>
    <xdr:to>
      <xdr:col>3</xdr:col>
      <xdr:colOff>2619375</xdr:colOff>
      <xdr:row>42</xdr:row>
      <xdr:rowOff>2038350</xdr:rowOff>
    </xdr:to>
    <xdr:sp macro="" textlink="">
      <xdr:nvSpPr>
        <xdr:cNvPr id="5" name="CuadroTexto 4">
          <a:extLst>
            <a:ext uri="{FF2B5EF4-FFF2-40B4-BE49-F238E27FC236}">
              <a16:creationId xmlns:a16="http://schemas.microsoft.com/office/drawing/2014/main" id="{3F48F218-EACF-4F69-A97A-1C487202B6D2}"/>
            </a:ext>
          </a:extLst>
        </xdr:cNvPr>
        <xdr:cNvSpPr txBox="1"/>
      </xdr:nvSpPr>
      <xdr:spPr>
        <a:xfrm>
          <a:off x="6067425" y="18745200"/>
          <a:ext cx="333375" cy="142875"/>
        </a:xfrm>
        <a:prstGeom prst="rect">
          <a:avLst/>
        </a:prstGeom>
        <a:solidFill>
          <a:srgbClr val="00B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657225</xdr:colOff>
      <xdr:row>47</xdr:row>
      <xdr:rowOff>333375</xdr:rowOff>
    </xdr:from>
    <xdr:to>
      <xdr:col>3</xdr:col>
      <xdr:colOff>990600</xdr:colOff>
      <xdr:row>47</xdr:row>
      <xdr:rowOff>476250</xdr:rowOff>
    </xdr:to>
    <xdr:sp macro="" textlink="">
      <xdr:nvSpPr>
        <xdr:cNvPr id="6" name="CuadroTexto 5">
          <a:extLst>
            <a:ext uri="{FF2B5EF4-FFF2-40B4-BE49-F238E27FC236}">
              <a16:creationId xmlns:a16="http://schemas.microsoft.com/office/drawing/2014/main" id="{259712F6-5E61-42EE-98BD-D596222D5486}"/>
            </a:ext>
          </a:extLst>
        </xdr:cNvPr>
        <xdr:cNvSpPr txBox="1"/>
      </xdr:nvSpPr>
      <xdr:spPr>
        <a:xfrm>
          <a:off x="4438650" y="202596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676275</xdr:colOff>
      <xdr:row>47</xdr:row>
      <xdr:rowOff>742950</xdr:rowOff>
    </xdr:from>
    <xdr:to>
      <xdr:col>3</xdr:col>
      <xdr:colOff>1009650</xdr:colOff>
      <xdr:row>47</xdr:row>
      <xdr:rowOff>885825</xdr:rowOff>
    </xdr:to>
    <xdr:sp macro="" textlink="">
      <xdr:nvSpPr>
        <xdr:cNvPr id="7" name="CuadroTexto 6">
          <a:extLst>
            <a:ext uri="{FF2B5EF4-FFF2-40B4-BE49-F238E27FC236}">
              <a16:creationId xmlns:a16="http://schemas.microsoft.com/office/drawing/2014/main" id="{8B4E645B-AF1E-48AB-9094-31F0E59E39BB}"/>
            </a:ext>
          </a:extLst>
        </xdr:cNvPr>
        <xdr:cNvSpPr txBox="1"/>
      </xdr:nvSpPr>
      <xdr:spPr>
        <a:xfrm>
          <a:off x="4457700" y="20669250"/>
          <a:ext cx="333375" cy="142875"/>
        </a:xfrm>
        <a:prstGeom prst="rect">
          <a:avLst/>
        </a:prstGeom>
        <a:solidFill>
          <a:schemeClr val="accent6">
            <a:lumMod val="5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33555</xdr:rowOff>
    </xdr:from>
    <xdr:to>
      <xdr:col>1</xdr:col>
      <xdr:colOff>676274</xdr:colOff>
      <xdr:row>2</xdr:row>
      <xdr:rowOff>277320</xdr:rowOff>
    </xdr:to>
    <xdr:pic>
      <xdr:nvPicPr>
        <xdr:cNvPr id="8" name="Imagen 7">
          <a:extLst>
            <a:ext uri="{FF2B5EF4-FFF2-40B4-BE49-F238E27FC236}">
              <a16:creationId xmlns:a16="http://schemas.microsoft.com/office/drawing/2014/main" id="{2281DCBB-123C-4B3E-A997-2D4F9F5D76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43105"/>
          <a:ext cx="581024" cy="548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53"/>
  <sheetViews>
    <sheetView showGridLines="0" topLeftCell="A9" workbookViewId="0">
      <selection activeCell="D5" sqref="D5"/>
    </sheetView>
  </sheetViews>
  <sheetFormatPr baseColWidth="10" defaultColWidth="11.42578125" defaultRowHeight="15.75" x14ac:dyDescent="0.25"/>
  <cols>
    <col min="1" max="2" width="11.42578125" style="145"/>
    <col min="3" max="3" width="33.85546875" style="145" customWidth="1"/>
    <col min="4" max="4" width="60.42578125" style="145" customWidth="1"/>
    <col min="5" max="5" width="17" style="145" customWidth="1"/>
    <col min="6" max="16384" width="11.42578125" style="145"/>
  </cols>
  <sheetData>
    <row r="1" spans="2:12" ht="16.5" thickBot="1" x14ac:dyDescent="0.3"/>
    <row r="2" spans="2:12" ht="24.6" customHeight="1" x14ac:dyDescent="0.25">
      <c r="B2" s="223"/>
      <c r="C2" s="234" t="s">
        <v>0</v>
      </c>
      <c r="D2" s="234"/>
      <c r="E2" s="224" t="s">
        <v>1</v>
      </c>
    </row>
    <row r="3" spans="2:12" ht="24.6" customHeight="1" thickBot="1" x14ac:dyDescent="0.3">
      <c r="B3" s="225"/>
      <c r="C3" s="235"/>
      <c r="D3" s="235"/>
      <c r="E3" s="226" t="s">
        <v>2</v>
      </c>
    </row>
    <row r="4" spans="2:12" x14ac:dyDescent="0.25">
      <c r="B4" s="154"/>
      <c r="C4" s="155"/>
      <c r="D4" s="155"/>
      <c r="E4" s="156"/>
    </row>
    <row r="5" spans="2:12" ht="16.5" x14ac:dyDescent="0.3">
      <c r="B5" s="158" t="s">
        <v>3</v>
      </c>
      <c r="E5" s="150"/>
    </row>
    <row r="6" spans="2:12" ht="16.5" x14ac:dyDescent="0.3">
      <c r="B6" s="157" t="s">
        <v>4</v>
      </c>
      <c r="E6" s="150"/>
    </row>
    <row r="7" spans="2:12" ht="16.5" x14ac:dyDescent="0.3">
      <c r="B7" s="157" t="s">
        <v>5</v>
      </c>
      <c r="E7" s="150"/>
    </row>
    <row r="8" spans="2:12" x14ac:dyDescent="0.25">
      <c r="B8" s="149"/>
      <c r="E8" s="150"/>
    </row>
    <row r="9" spans="2:12" x14ac:dyDescent="0.25">
      <c r="B9" s="149"/>
      <c r="E9" s="150"/>
    </row>
    <row r="10" spans="2:12" ht="16.5" x14ac:dyDescent="0.3">
      <c r="B10" s="157"/>
      <c r="C10" s="236" t="s">
        <v>6</v>
      </c>
      <c r="D10" s="236"/>
      <c r="E10" s="150"/>
    </row>
    <row r="11" spans="2:12" ht="16.5" x14ac:dyDescent="0.3">
      <c r="B11" s="157"/>
      <c r="C11" s="159"/>
      <c r="D11" s="159"/>
      <c r="E11" s="150"/>
      <c r="F11" s="233"/>
      <c r="G11" s="233"/>
      <c r="H11" s="233"/>
      <c r="I11" s="233"/>
      <c r="J11" s="233"/>
      <c r="K11" s="233"/>
      <c r="L11" s="233"/>
    </row>
    <row r="12" spans="2:12" ht="16.5" x14ac:dyDescent="0.3">
      <c r="B12" s="157"/>
      <c r="C12" s="160" t="s">
        <v>7</v>
      </c>
      <c r="D12" s="160" t="s">
        <v>8</v>
      </c>
      <c r="E12" s="150"/>
      <c r="F12" s="233"/>
      <c r="G12" s="233"/>
      <c r="H12" s="233"/>
      <c r="I12" s="233"/>
      <c r="J12" s="233"/>
      <c r="K12" s="233"/>
      <c r="L12" s="233"/>
    </row>
    <row r="13" spans="2:12" ht="66" x14ac:dyDescent="0.3">
      <c r="B13" s="157"/>
      <c r="C13" s="161" t="s">
        <v>9</v>
      </c>
      <c r="D13" s="162" t="s">
        <v>10</v>
      </c>
      <c r="E13" s="150"/>
      <c r="F13" s="233"/>
      <c r="G13" s="233"/>
      <c r="H13" s="233"/>
      <c r="I13" s="233"/>
      <c r="J13" s="233"/>
      <c r="K13" s="233"/>
      <c r="L13" s="233"/>
    </row>
    <row r="14" spans="2:12" ht="16.5" x14ac:dyDescent="0.3">
      <c r="B14" s="157"/>
      <c r="C14" s="161" t="s">
        <v>11</v>
      </c>
      <c r="D14" s="162" t="s">
        <v>12</v>
      </c>
      <c r="E14" s="150"/>
      <c r="F14" s="233"/>
      <c r="G14" s="233"/>
      <c r="H14" s="233"/>
      <c r="I14" s="233"/>
      <c r="J14" s="233"/>
      <c r="K14" s="233"/>
      <c r="L14" s="233"/>
    </row>
    <row r="15" spans="2:12" ht="16.5" x14ac:dyDescent="0.3">
      <c r="B15" s="157"/>
      <c r="C15" s="161" t="s">
        <v>13</v>
      </c>
      <c r="D15" s="162" t="s">
        <v>14</v>
      </c>
      <c r="E15" s="150"/>
      <c r="F15" s="237"/>
      <c r="G15" s="237"/>
      <c r="H15" s="237"/>
      <c r="I15" s="237"/>
      <c r="J15" s="237"/>
      <c r="K15" s="237"/>
      <c r="L15" s="237"/>
    </row>
    <row r="16" spans="2:12" ht="15.75" customHeight="1" x14ac:dyDescent="0.3">
      <c r="B16" s="157"/>
      <c r="C16" s="161" t="s">
        <v>15</v>
      </c>
      <c r="D16" s="162" t="s">
        <v>16</v>
      </c>
      <c r="E16" s="150"/>
      <c r="F16" s="237"/>
      <c r="G16" s="237"/>
      <c r="H16" s="237"/>
      <c r="I16" s="237"/>
      <c r="J16" s="237"/>
      <c r="K16" s="237"/>
      <c r="L16" s="237"/>
    </row>
    <row r="17" spans="2:12" ht="49.5" x14ac:dyDescent="0.3">
      <c r="B17" s="157"/>
      <c r="C17" s="161" t="s">
        <v>17</v>
      </c>
      <c r="D17" s="162" t="s">
        <v>18</v>
      </c>
      <c r="E17" s="150"/>
      <c r="F17" s="233"/>
      <c r="G17" s="233"/>
      <c r="H17" s="233"/>
      <c r="I17" s="233"/>
      <c r="J17" s="233"/>
      <c r="K17" s="233"/>
      <c r="L17" s="233"/>
    </row>
    <row r="18" spans="2:12" ht="16.5" x14ac:dyDescent="0.3">
      <c r="B18" s="157"/>
      <c r="C18" s="159"/>
      <c r="D18" s="159"/>
      <c r="E18" s="150"/>
      <c r="F18" s="233"/>
      <c r="G18" s="233"/>
      <c r="H18" s="233"/>
      <c r="I18" s="233"/>
      <c r="J18" s="233"/>
      <c r="K18" s="233"/>
      <c r="L18" s="233"/>
    </row>
    <row r="19" spans="2:12" ht="16.5" x14ac:dyDescent="0.3">
      <c r="B19" s="157"/>
      <c r="C19" s="236" t="s">
        <v>19</v>
      </c>
      <c r="D19" s="236"/>
      <c r="E19" s="150"/>
      <c r="F19" s="233"/>
      <c r="G19" s="233"/>
      <c r="H19" s="233"/>
      <c r="I19" s="233"/>
      <c r="J19" s="233"/>
      <c r="K19" s="233"/>
      <c r="L19" s="233"/>
    </row>
    <row r="20" spans="2:12" ht="16.5" x14ac:dyDescent="0.3">
      <c r="B20" s="157"/>
      <c r="C20" s="159"/>
      <c r="D20" s="159"/>
      <c r="E20" s="150"/>
      <c r="F20" s="233"/>
      <c r="G20" s="233"/>
      <c r="H20" s="233"/>
      <c r="I20" s="233"/>
      <c r="J20" s="233"/>
      <c r="K20" s="233"/>
      <c r="L20" s="233"/>
    </row>
    <row r="21" spans="2:12" ht="16.5" x14ac:dyDescent="0.3">
      <c r="B21" s="157"/>
      <c r="C21" s="160" t="s">
        <v>7</v>
      </c>
      <c r="D21" s="160" t="s">
        <v>8</v>
      </c>
      <c r="E21" s="150"/>
      <c r="F21" s="233"/>
      <c r="G21" s="233"/>
      <c r="H21" s="233"/>
      <c r="I21" s="233"/>
      <c r="J21" s="233"/>
      <c r="K21" s="233"/>
      <c r="L21" s="233"/>
    </row>
    <row r="22" spans="2:12" ht="66" x14ac:dyDescent="0.3">
      <c r="B22" s="157"/>
      <c r="C22" s="161" t="s">
        <v>20</v>
      </c>
      <c r="D22" s="162" t="s">
        <v>21</v>
      </c>
      <c r="E22" s="150"/>
      <c r="F22" s="233"/>
      <c r="G22" s="233"/>
      <c r="H22" s="233"/>
      <c r="I22" s="233"/>
      <c r="J22" s="233"/>
      <c r="K22" s="233"/>
      <c r="L22" s="233"/>
    </row>
    <row r="23" spans="2:12" ht="33" x14ac:dyDescent="0.3">
      <c r="B23" s="157"/>
      <c r="C23" s="161" t="s">
        <v>22</v>
      </c>
      <c r="D23" s="162" t="s">
        <v>23</v>
      </c>
      <c r="E23" s="150"/>
      <c r="F23" s="233"/>
      <c r="G23" s="233"/>
      <c r="H23" s="233"/>
      <c r="I23" s="233"/>
      <c r="J23" s="233"/>
      <c r="K23" s="233"/>
      <c r="L23" s="233"/>
    </row>
    <row r="24" spans="2:12" ht="49.5" x14ac:dyDescent="0.3">
      <c r="B24" s="157"/>
      <c r="C24" s="161" t="s">
        <v>24</v>
      </c>
      <c r="D24" s="162" t="s">
        <v>25</v>
      </c>
      <c r="E24" s="150"/>
      <c r="F24" s="237"/>
      <c r="G24" s="237"/>
      <c r="H24" s="237"/>
      <c r="I24" s="237"/>
      <c r="J24" s="237"/>
      <c r="K24" s="237"/>
      <c r="L24" s="237"/>
    </row>
    <row r="25" spans="2:12" ht="66" x14ac:dyDescent="0.3">
      <c r="B25" s="157"/>
      <c r="C25" s="161" t="s">
        <v>26</v>
      </c>
      <c r="D25" s="162" t="s">
        <v>27</v>
      </c>
      <c r="E25" s="150"/>
      <c r="F25" s="237"/>
      <c r="G25" s="237"/>
      <c r="H25" s="237"/>
      <c r="I25" s="237"/>
      <c r="J25" s="237"/>
      <c r="K25" s="237"/>
      <c r="L25" s="237"/>
    </row>
    <row r="26" spans="2:12" ht="66" x14ac:dyDescent="0.3">
      <c r="B26" s="157"/>
      <c r="C26" s="161" t="s">
        <v>28</v>
      </c>
      <c r="D26" s="162" t="s">
        <v>29</v>
      </c>
      <c r="E26" s="150"/>
      <c r="F26" s="237"/>
      <c r="G26" s="237"/>
      <c r="H26" s="237"/>
      <c r="I26" s="237"/>
      <c r="J26" s="237"/>
      <c r="K26" s="237"/>
      <c r="L26" s="237"/>
    </row>
    <row r="27" spans="2:12" ht="33" x14ac:dyDescent="0.3">
      <c r="B27" s="157"/>
      <c r="C27" s="161" t="s">
        <v>30</v>
      </c>
      <c r="D27" s="162" t="s">
        <v>31</v>
      </c>
      <c r="E27" s="150"/>
      <c r="F27" s="237"/>
      <c r="G27" s="237"/>
      <c r="H27" s="237"/>
      <c r="I27" s="237"/>
      <c r="J27" s="237"/>
      <c r="K27" s="237"/>
      <c r="L27" s="237"/>
    </row>
    <row r="28" spans="2:12" ht="33" x14ac:dyDescent="0.3">
      <c r="B28" s="157"/>
      <c r="C28" s="161" t="s">
        <v>32</v>
      </c>
      <c r="D28" s="162" t="s">
        <v>33</v>
      </c>
      <c r="E28" s="150"/>
      <c r="F28" s="237"/>
      <c r="G28" s="237"/>
      <c r="H28" s="237"/>
      <c r="I28" s="237"/>
      <c r="J28" s="237"/>
      <c r="K28" s="237"/>
      <c r="L28" s="237"/>
    </row>
    <row r="29" spans="2:12" ht="33" x14ac:dyDescent="0.3">
      <c r="B29" s="157"/>
      <c r="C29" s="161" t="s">
        <v>34</v>
      </c>
      <c r="D29" s="162" t="s">
        <v>35</v>
      </c>
      <c r="E29" s="150"/>
      <c r="F29" s="146"/>
      <c r="G29" s="146"/>
      <c r="H29" s="146"/>
      <c r="I29" s="146"/>
      <c r="J29" s="146"/>
      <c r="K29" s="146"/>
      <c r="L29" s="146"/>
    </row>
    <row r="30" spans="2:12" ht="35.25" customHeight="1" x14ac:dyDescent="0.3">
      <c r="B30" s="157"/>
      <c r="C30" s="161" t="s">
        <v>36</v>
      </c>
      <c r="D30" s="163" t="s">
        <v>37</v>
      </c>
      <c r="E30" s="150"/>
    </row>
    <row r="31" spans="2:12" ht="16.5" x14ac:dyDescent="0.3">
      <c r="B31" s="157"/>
      <c r="C31" s="164"/>
      <c r="D31" s="165"/>
      <c r="E31" s="150"/>
    </row>
    <row r="32" spans="2:12" ht="16.5" x14ac:dyDescent="0.3">
      <c r="B32" s="157"/>
      <c r="C32" s="236" t="s">
        <v>38</v>
      </c>
      <c r="D32" s="236"/>
      <c r="E32" s="150"/>
    </row>
    <row r="33" spans="2:5" ht="26.25" customHeight="1" x14ac:dyDescent="0.3">
      <c r="B33" s="157"/>
      <c r="C33" s="238" t="s">
        <v>39</v>
      </c>
      <c r="D33" s="238"/>
      <c r="E33" s="150"/>
    </row>
    <row r="34" spans="2:5" ht="32.25" customHeight="1" x14ac:dyDescent="0.3">
      <c r="B34" s="157"/>
      <c r="C34" s="238"/>
      <c r="D34" s="238"/>
      <c r="E34" s="150"/>
    </row>
    <row r="35" spans="2:5" ht="16.5" x14ac:dyDescent="0.3">
      <c r="B35" s="157"/>
      <c r="C35" s="164"/>
      <c r="D35" s="165"/>
      <c r="E35" s="150"/>
    </row>
    <row r="36" spans="2:5" ht="16.5" x14ac:dyDescent="0.3">
      <c r="B36" s="157"/>
      <c r="C36" s="160" t="s">
        <v>7</v>
      </c>
      <c r="D36" s="160" t="s">
        <v>8</v>
      </c>
      <c r="E36" s="150"/>
    </row>
    <row r="37" spans="2:5" ht="66" x14ac:dyDescent="0.3">
      <c r="B37" s="157"/>
      <c r="C37" s="161" t="s">
        <v>40</v>
      </c>
      <c r="D37" s="162" t="s">
        <v>41</v>
      </c>
      <c r="E37" s="150"/>
    </row>
    <row r="38" spans="2:5" ht="66" x14ac:dyDescent="0.3">
      <c r="B38" s="157"/>
      <c r="C38" s="161" t="s">
        <v>42</v>
      </c>
      <c r="D38" s="162" t="s">
        <v>43</v>
      </c>
      <c r="E38" s="150"/>
    </row>
    <row r="39" spans="2:5" ht="49.5" x14ac:dyDescent="0.3">
      <c r="B39" s="157"/>
      <c r="C39" s="161" t="s">
        <v>44</v>
      </c>
      <c r="D39" s="162" t="s">
        <v>45</v>
      </c>
      <c r="E39" s="150"/>
    </row>
    <row r="40" spans="2:5" ht="82.5" customHeight="1" x14ac:dyDescent="0.3">
      <c r="B40" s="157"/>
      <c r="C40" s="161" t="s">
        <v>46</v>
      </c>
      <c r="D40" s="162" t="s">
        <v>47</v>
      </c>
      <c r="E40" s="150"/>
    </row>
    <row r="41" spans="2:5" ht="49.5" x14ac:dyDescent="0.3">
      <c r="B41" s="157"/>
      <c r="C41" s="161" t="s">
        <v>48</v>
      </c>
      <c r="D41" s="162" t="s">
        <v>49</v>
      </c>
      <c r="E41" s="150"/>
    </row>
    <row r="42" spans="2:5" ht="33" x14ac:dyDescent="0.3">
      <c r="B42" s="157"/>
      <c r="C42" s="161" t="s">
        <v>50</v>
      </c>
      <c r="D42" s="162" t="s">
        <v>51</v>
      </c>
      <c r="E42" s="150"/>
    </row>
    <row r="43" spans="2:5" ht="176.25" customHeight="1" x14ac:dyDescent="0.3">
      <c r="B43" s="157"/>
      <c r="C43" s="161" t="s">
        <v>52</v>
      </c>
      <c r="D43" s="163" t="s">
        <v>53</v>
      </c>
      <c r="E43" s="150"/>
    </row>
    <row r="44" spans="2:5" ht="16.5" x14ac:dyDescent="0.3">
      <c r="B44" s="157"/>
      <c r="C44" s="159"/>
      <c r="D44" s="159"/>
      <c r="E44" s="150"/>
    </row>
    <row r="45" spans="2:5" ht="16.5" x14ac:dyDescent="0.3">
      <c r="B45" s="157"/>
      <c r="C45" s="236" t="s">
        <v>54</v>
      </c>
      <c r="D45" s="236"/>
      <c r="E45" s="150"/>
    </row>
    <row r="46" spans="2:5" ht="16.5" x14ac:dyDescent="0.3">
      <c r="B46" s="157"/>
      <c r="C46" s="159"/>
      <c r="D46" s="159"/>
      <c r="E46" s="150"/>
    </row>
    <row r="47" spans="2:5" ht="16.5" x14ac:dyDescent="0.3">
      <c r="B47" s="157"/>
      <c r="C47" s="160" t="s">
        <v>7</v>
      </c>
      <c r="D47" s="160" t="s">
        <v>8</v>
      </c>
      <c r="E47" s="150"/>
    </row>
    <row r="48" spans="2:5" ht="81" customHeight="1" x14ac:dyDescent="0.3">
      <c r="B48" s="157"/>
      <c r="C48" s="161" t="s">
        <v>55</v>
      </c>
      <c r="D48" s="162" t="s">
        <v>56</v>
      </c>
      <c r="E48" s="150"/>
    </row>
    <row r="49" spans="2:5" ht="33" x14ac:dyDescent="0.3">
      <c r="B49" s="157"/>
      <c r="C49" s="161" t="s">
        <v>57</v>
      </c>
      <c r="D49" s="162" t="s">
        <v>58</v>
      </c>
      <c r="E49" s="150"/>
    </row>
    <row r="50" spans="2:5" ht="49.5" customHeight="1" x14ac:dyDescent="0.3">
      <c r="B50" s="157"/>
      <c r="C50" s="161" t="s">
        <v>11</v>
      </c>
      <c r="D50" s="163" t="s">
        <v>59</v>
      </c>
      <c r="E50" s="150"/>
    </row>
    <row r="51" spans="2:5" x14ac:dyDescent="0.25">
      <c r="B51" s="149"/>
      <c r="E51" s="150"/>
    </row>
    <row r="52" spans="2:5" ht="16.5" x14ac:dyDescent="0.3">
      <c r="B52" s="157" t="s">
        <v>60</v>
      </c>
      <c r="E52" s="150"/>
    </row>
    <row r="53" spans="2:5" ht="16.5" thickBot="1" x14ac:dyDescent="0.3">
      <c r="B53" s="151"/>
      <c r="C53" s="152"/>
      <c r="D53" s="152"/>
      <c r="E53" s="153"/>
    </row>
  </sheetData>
  <mergeCells count="24">
    <mergeCell ref="C45:D45"/>
    <mergeCell ref="F20:L20"/>
    <mergeCell ref="F21:L21"/>
    <mergeCell ref="F22:L22"/>
    <mergeCell ref="F23:L23"/>
    <mergeCell ref="F24:L24"/>
    <mergeCell ref="F25:L25"/>
    <mergeCell ref="F26:L26"/>
    <mergeCell ref="F27:L27"/>
    <mergeCell ref="F28:L28"/>
    <mergeCell ref="C32:D32"/>
    <mergeCell ref="C33:D34"/>
    <mergeCell ref="F15:L15"/>
    <mergeCell ref="F16:L16"/>
    <mergeCell ref="F17:L17"/>
    <mergeCell ref="F18:L18"/>
    <mergeCell ref="C19:D19"/>
    <mergeCell ref="F19:L19"/>
    <mergeCell ref="F14:L14"/>
    <mergeCell ref="C2:D3"/>
    <mergeCell ref="C10:D10"/>
    <mergeCell ref="F11:L11"/>
    <mergeCell ref="F12:L12"/>
    <mergeCell ref="F13:L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
  <sheetViews>
    <sheetView tabSelected="1" topLeftCell="U1" zoomScale="90" zoomScaleNormal="90" workbookViewId="0">
      <pane ySplit="1" topLeftCell="A3" activePane="bottomLeft" state="frozen"/>
      <selection activeCell="B2" sqref="B2"/>
      <selection pane="bottomLeft" activeCell="AA3" sqref="AA3"/>
    </sheetView>
  </sheetViews>
  <sheetFormatPr baseColWidth="10" defaultColWidth="11.42578125" defaultRowHeight="35.25" customHeight="1" outlineLevelCol="1" x14ac:dyDescent="0.2"/>
  <cols>
    <col min="1" max="1" width="8.7109375" style="142" customWidth="1"/>
    <col min="2" max="2" width="11.42578125" style="142"/>
    <col min="3" max="3" width="15" style="142" customWidth="1"/>
    <col min="4" max="4" width="11.85546875" style="142" customWidth="1"/>
    <col min="5" max="5" width="13.7109375" style="142" customWidth="1"/>
    <col min="6" max="6" width="51.85546875" style="142" customWidth="1"/>
    <col min="7" max="7" width="16.42578125" style="142" customWidth="1"/>
    <col min="8" max="8" width="63.42578125" style="144" customWidth="1"/>
    <col min="9" max="9" width="36.7109375" style="142" customWidth="1"/>
    <col min="10" max="10" width="14.7109375" style="142" customWidth="1"/>
    <col min="11" max="11" width="14.42578125" style="142" customWidth="1"/>
    <col min="12" max="12" width="15.42578125" style="142" customWidth="1"/>
    <col min="13" max="13" width="16.85546875" style="142" customWidth="1"/>
    <col min="14" max="14" width="11.42578125" style="142"/>
    <col min="15" max="15" width="14.7109375" style="142" customWidth="1"/>
    <col min="16" max="16" width="11.140625" style="143" customWidth="1" outlineLevel="1"/>
    <col min="17" max="17" width="51.140625" style="143" customWidth="1" outlineLevel="1"/>
    <col min="18" max="18" width="12.28515625" style="143" customWidth="1" outlineLevel="1"/>
    <col min="19" max="19" width="11.5703125" style="143" customWidth="1" outlineLevel="1"/>
    <col min="20" max="20" width="11.85546875" style="143" customWidth="1" outlineLevel="1"/>
    <col min="21" max="21" width="11" style="143" customWidth="1" outlineLevel="1"/>
    <col min="22" max="22" width="79.140625" style="143" customWidth="1" outlineLevel="1"/>
    <col min="23" max="23" width="19.42578125" style="143" customWidth="1" outlineLevel="1"/>
    <col min="24" max="24" width="18" style="143" customWidth="1" outlineLevel="1"/>
    <col min="25" max="25" width="17" style="143" customWidth="1" outlineLevel="1"/>
    <col min="26" max="26" width="18.42578125" style="143" customWidth="1"/>
    <col min="27" max="27" width="23.7109375" style="143" customWidth="1"/>
    <col min="28" max="16384" width="11.42578125" style="142"/>
  </cols>
  <sheetData>
    <row r="1" spans="1:27" ht="35.25" customHeight="1" x14ac:dyDescent="0.25">
      <c r="A1" s="169"/>
      <c r="B1" s="256" t="s">
        <v>6</v>
      </c>
      <c r="C1" s="256"/>
      <c r="D1" s="256"/>
      <c r="E1" s="256"/>
      <c r="F1" s="256"/>
      <c r="G1" s="259" t="s">
        <v>19</v>
      </c>
      <c r="H1" s="260"/>
      <c r="I1" s="260"/>
      <c r="J1" s="260"/>
      <c r="K1" s="260"/>
      <c r="L1" s="260"/>
      <c r="M1" s="260"/>
      <c r="N1" s="260"/>
      <c r="O1" s="260"/>
      <c r="P1" s="247" t="s">
        <v>38</v>
      </c>
      <c r="Q1" s="248"/>
      <c r="R1" s="248"/>
      <c r="S1" s="248"/>
      <c r="T1" s="248"/>
      <c r="U1" s="248"/>
      <c r="V1" s="248"/>
      <c r="W1" s="248"/>
      <c r="X1" s="249"/>
      <c r="Y1" s="246" t="s">
        <v>61</v>
      </c>
      <c r="Z1" s="246"/>
      <c r="AA1" s="246"/>
    </row>
    <row r="2" spans="1:27" ht="35.25" customHeight="1" x14ac:dyDescent="0.25">
      <c r="A2" s="250"/>
      <c r="B2" s="239" t="s">
        <v>9</v>
      </c>
      <c r="C2" s="239" t="s">
        <v>11</v>
      </c>
      <c r="D2" s="239" t="s">
        <v>13</v>
      </c>
      <c r="E2" s="239" t="s">
        <v>15</v>
      </c>
      <c r="F2" s="239" t="s">
        <v>17</v>
      </c>
      <c r="G2" s="240" t="s">
        <v>62</v>
      </c>
      <c r="H2" s="257" t="s">
        <v>22</v>
      </c>
      <c r="I2" s="242" t="s">
        <v>24</v>
      </c>
      <c r="J2" s="242" t="s">
        <v>26</v>
      </c>
      <c r="K2" s="251" t="s">
        <v>63</v>
      </c>
      <c r="L2" s="251" t="s">
        <v>30</v>
      </c>
      <c r="M2" s="251" t="s">
        <v>32</v>
      </c>
      <c r="N2" s="252" t="s">
        <v>64</v>
      </c>
      <c r="O2" s="254" t="s">
        <v>65</v>
      </c>
      <c r="P2" s="245" t="s">
        <v>66</v>
      </c>
      <c r="Q2" s="245"/>
      <c r="R2" s="245"/>
      <c r="S2" s="245"/>
      <c r="T2" s="245"/>
      <c r="U2" s="245"/>
      <c r="V2" s="245"/>
      <c r="W2" s="245"/>
      <c r="X2" s="245"/>
      <c r="Y2" s="246"/>
      <c r="Z2" s="246"/>
      <c r="AA2" s="246"/>
    </row>
    <row r="3" spans="1:27" ht="35.25" customHeight="1" x14ac:dyDescent="0.25">
      <c r="A3" s="250"/>
      <c r="B3" s="239"/>
      <c r="C3" s="239"/>
      <c r="D3" s="239"/>
      <c r="E3" s="239"/>
      <c r="F3" s="239"/>
      <c r="G3" s="241"/>
      <c r="H3" s="258"/>
      <c r="I3" s="261"/>
      <c r="J3" s="243"/>
      <c r="K3" s="242"/>
      <c r="L3" s="242"/>
      <c r="M3" s="242"/>
      <c r="N3" s="253"/>
      <c r="O3" s="255"/>
      <c r="P3" s="228" t="s">
        <v>67</v>
      </c>
      <c r="Q3" s="228" t="s">
        <v>68</v>
      </c>
      <c r="R3" s="228" t="s">
        <v>69</v>
      </c>
      <c r="S3" s="228" t="s">
        <v>70</v>
      </c>
      <c r="T3" s="228" t="s">
        <v>71</v>
      </c>
      <c r="U3" s="228" t="s">
        <v>72</v>
      </c>
      <c r="V3" s="228" t="s">
        <v>73</v>
      </c>
      <c r="W3" s="228" t="s">
        <v>74</v>
      </c>
      <c r="X3" s="228" t="s">
        <v>75</v>
      </c>
      <c r="Y3" s="147" t="s">
        <v>55</v>
      </c>
      <c r="Z3" s="147" t="s">
        <v>57</v>
      </c>
      <c r="AA3" s="147" t="s">
        <v>11</v>
      </c>
    </row>
    <row r="4" spans="1:27" ht="345" customHeight="1" x14ac:dyDescent="0.25">
      <c r="B4" s="181" t="s">
        <v>76</v>
      </c>
      <c r="C4" s="244" t="s">
        <v>77</v>
      </c>
      <c r="D4" s="182" t="s">
        <v>78</v>
      </c>
      <c r="E4" s="183">
        <v>1</v>
      </c>
      <c r="F4" s="184" t="s">
        <v>79</v>
      </c>
      <c r="G4" s="148"/>
      <c r="H4" s="184" t="s">
        <v>80</v>
      </c>
      <c r="I4" s="185" t="s">
        <v>81</v>
      </c>
      <c r="J4" s="186">
        <v>3</v>
      </c>
      <c r="K4" s="148"/>
      <c r="L4" s="187" t="s">
        <v>82</v>
      </c>
      <c r="M4" s="168">
        <v>1</v>
      </c>
      <c r="N4" s="188">
        <v>44767</v>
      </c>
      <c r="O4" s="227">
        <v>45132</v>
      </c>
      <c r="P4" s="222" t="s">
        <v>83</v>
      </c>
      <c r="Q4" s="231" t="s">
        <v>84</v>
      </c>
      <c r="R4" s="189">
        <v>3</v>
      </c>
      <c r="S4" s="166">
        <f>(IF(R4="","",IF(OR($J4=0,$J4="",P4=""),"",R4/$J4)))</f>
        <v>1</v>
      </c>
      <c r="T4" s="166">
        <f t="shared" ref="T4:T5" si="0">(IF(OR($M4="",S4=""),"",IF(OR($M4=0,S4=0),0,IF((S4*100%)/$M4&gt;100%,100%,(S4*100%)/$M4))))</f>
        <v>1</v>
      </c>
      <c r="U4" s="167" t="str">
        <f t="shared" ref="U4:U5" si="1">IF(R4="","",IF(T4&lt;100%, IF(T4&lt;100%, "ALERTA","EN TERMINO"), IF(T4=100%, "OK", "EN TERMINO")))</f>
        <v>OK</v>
      </c>
      <c r="V4" s="230" t="s">
        <v>251</v>
      </c>
      <c r="W4" s="170" t="str">
        <f>IF(T4=100%,IF(T4&gt;=100%,"CUMPLIDA","PENDIENTE"),IF(T4&lt;100%,"INCUMPLIDA","PENDIENTE"))</f>
        <v>CUMPLIDA</v>
      </c>
      <c r="X4" s="180" t="s">
        <v>85</v>
      </c>
      <c r="Y4" s="190" t="str">
        <f>IF(X4="CUMPLIDA","CERRADO","ABIERTO")</f>
        <v>ABIERTO</v>
      </c>
      <c r="Z4" s="168" t="s">
        <v>86</v>
      </c>
      <c r="AA4" s="310" t="s">
        <v>254</v>
      </c>
    </row>
    <row r="5" spans="1:27" ht="409.5" customHeight="1" x14ac:dyDescent="0.3">
      <c r="B5" s="181" t="s">
        <v>76</v>
      </c>
      <c r="C5" s="244"/>
      <c r="D5" s="182" t="s">
        <v>78</v>
      </c>
      <c r="E5" s="183">
        <v>2</v>
      </c>
      <c r="F5" s="229" t="s">
        <v>87</v>
      </c>
      <c r="G5" s="148"/>
      <c r="H5" s="184" t="s">
        <v>88</v>
      </c>
      <c r="I5" s="191" t="s">
        <v>89</v>
      </c>
      <c r="J5" s="186">
        <v>3</v>
      </c>
      <c r="K5" s="148"/>
      <c r="L5" s="187" t="s">
        <v>82</v>
      </c>
      <c r="M5" s="168">
        <v>1</v>
      </c>
      <c r="N5" s="188">
        <v>44767</v>
      </c>
      <c r="O5" s="227">
        <v>45132</v>
      </c>
      <c r="P5" s="222" t="s">
        <v>83</v>
      </c>
      <c r="Q5" s="232" t="s">
        <v>90</v>
      </c>
      <c r="R5" s="189">
        <v>3</v>
      </c>
      <c r="S5" s="166">
        <f t="shared" ref="S5" si="2">(IF(R5="","",IF(OR($J5=0,$J5="",P5=""),"",R5/$J5)))</f>
        <v>1</v>
      </c>
      <c r="T5" s="166">
        <f t="shared" si="0"/>
        <v>1</v>
      </c>
      <c r="U5" s="167" t="str">
        <f t="shared" si="1"/>
        <v>OK</v>
      </c>
      <c r="V5" s="230" t="s">
        <v>252</v>
      </c>
      <c r="W5" s="170" t="str">
        <f>IF(T5=100%,IF(T5&gt;=100%,"CUMPLIDA","PENDIENTE"),IF(T5&lt;100%,"INCUMPLIDA","PENDIENTE"))</f>
        <v>CUMPLIDA</v>
      </c>
      <c r="X5" s="180" t="s">
        <v>85</v>
      </c>
      <c r="Y5" s="190" t="str">
        <f t="shared" ref="Y5" si="3">IF(X5="CUMPLIDA","CERRADO","ABIERTO")</f>
        <v>ABIERTO</v>
      </c>
      <c r="Z5" s="168" t="s">
        <v>86</v>
      </c>
      <c r="AA5" s="310" t="s">
        <v>254</v>
      </c>
    </row>
  </sheetData>
  <mergeCells count="21">
    <mergeCell ref="C4:C5"/>
    <mergeCell ref="P2:X2"/>
    <mergeCell ref="Y1:AA2"/>
    <mergeCell ref="P1:X1"/>
    <mergeCell ref="A2:A3"/>
    <mergeCell ref="B2:B3"/>
    <mergeCell ref="C2:C3"/>
    <mergeCell ref="K2:K3"/>
    <mergeCell ref="L2:L3"/>
    <mergeCell ref="M2:M3"/>
    <mergeCell ref="N2:N3"/>
    <mergeCell ref="O2:O3"/>
    <mergeCell ref="B1:F1"/>
    <mergeCell ref="H2:H3"/>
    <mergeCell ref="G1:O1"/>
    <mergeCell ref="I2:I3"/>
    <mergeCell ref="D2:D3"/>
    <mergeCell ref="E2:E3"/>
    <mergeCell ref="F2:F3"/>
    <mergeCell ref="G2:G3"/>
    <mergeCell ref="J2:J3"/>
  </mergeCells>
  <conditionalFormatting sqref="P4:P5">
    <cfRule type="containsText" dxfId="117" priority="23" operator="containsText" text="cerrada">
      <formula>NOT(ISERROR(SEARCH("cerrada",P4)))</formula>
    </cfRule>
    <cfRule type="containsText" dxfId="116" priority="24" operator="containsText" text="cerrado">
      <formula>NOT(ISERROR(SEARCH("cerrado",P4)))</formula>
    </cfRule>
    <cfRule type="containsText" dxfId="115" priority="25" operator="containsText" text="Abierto">
      <formula>NOT(ISERROR(SEARCH("Abierto",P4)))</formula>
    </cfRule>
  </conditionalFormatting>
  <conditionalFormatting sqref="U4:U5">
    <cfRule type="containsText" dxfId="114" priority="118" stopIfTrue="1" operator="containsText" text="EN TERMINO">
      <formula>NOT(ISERROR(SEARCH("EN TERMINO",U4)))</formula>
    </cfRule>
    <cfRule type="containsText" priority="119" operator="containsText" text="AMARILLO">
      <formula>NOT(ISERROR(SEARCH("AMARILLO",U4)))</formula>
    </cfRule>
    <cfRule type="containsText" dxfId="113" priority="120" stopIfTrue="1" operator="containsText" text="ALERTA">
      <formula>NOT(ISERROR(SEARCH("ALERTA",U4)))</formula>
    </cfRule>
    <cfRule type="containsText" dxfId="112" priority="121" stopIfTrue="1" operator="containsText" text="OK">
      <formula>NOT(ISERROR(SEARCH("OK",U4)))</formula>
    </cfRule>
    <cfRule type="dataBar" priority="122">
      <dataBar>
        <cfvo type="min"/>
        <cfvo type="max"/>
        <color rgb="FF638EC6"/>
      </dataBar>
    </cfRule>
  </conditionalFormatting>
  <conditionalFormatting sqref="W4:W5">
    <cfRule type="containsText" dxfId="111" priority="1" stopIfTrue="1" operator="containsText" text="PENDIENTE">
      <formula>NOT(ISERROR(SEARCH("PENDIENTE",W4)))</formula>
    </cfRule>
    <cfRule type="containsText" dxfId="110" priority="2" stopIfTrue="1" operator="containsText" text="INCUMPLIDA">
      <formula>NOT(ISERROR(SEARCH("INCUMPLIDA",W4)))</formula>
    </cfRule>
    <cfRule type="containsText" dxfId="109" priority="3" stopIfTrue="1" operator="containsText" text="CUMPLIDA">
      <formula>NOT(ISERROR(SEARCH("CUMPLIDA",W4)))</formula>
    </cfRule>
  </conditionalFormatting>
  <conditionalFormatting sqref="Y4:Y5">
    <cfRule type="containsText" dxfId="108" priority="12" operator="containsText" text="cerrada">
      <formula>NOT(ISERROR(SEARCH("cerrada",Y4)))</formula>
    </cfRule>
    <cfRule type="containsText" dxfId="107" priority="13" operator="containsText" text="cerrado">
      <formula>NOT(ISERROR(SEARCH("cerrado",Y4)))</formula>
    </cfRule>
    <cfRule type="containsText" dxfId="106" priority="14" operator="containsText" text="Abierto">
      <formula>NOT(ISERROR(SEARCH("Abierto",Y4)))</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K33"/>
  <sheetViews>
    <sheetView workbookViewId="0">
      <selection activeCell="K1" sqref="K1"/>
    </sheetView>
  </sheetViews>
  <sheetFormatPr baseColWidth="10" defaultColWidth="11.42578125" defaultRowHeight="16.5" x14ac:dyDescent="0.3"/>
  <cols>
    <col min="1" max="2" width="11.42578125" style="159"/>
    <col min="3" max="3" width="16.5703125" style="159" customWidth="1"/>
    <col min="4" max="4" width="20.28515625" style="159" customWidth="1"/>
    <col min="5" max="16384" width="11.42578125" style="159"/>
  </cols>
  <sheetData>
    <row r="2" spans="3:11" x14ac:dyDescent="0.3">
      <c r="C2" s="236" t="s">
        <v>91</v>
      </c>
      <c r="D2" s="236"/>
      <c r="E2" s="236"/>
      <c r="F2" s="236"/>
      <c r="G2" s="236"/>
      <c r="H2" s="236"/>
      <c r="I2" s="236"/>
      <c r="J2" s="236"/>
      <c r="K2" s="236"/>
    </row>
    <row r="4" spans="3:11" ht="38.25" x14ac:dyDescent="0.3">
      <c r="C4" s="193" t="s">
        <v>92</v>
      </c>
      <c r="D4" s="193" t="s">
        <v>93</v>
      </c>
      <c r="E4" s="194" t="s">
        <v>94</v>
      </c>
      <c r="F4" s="195" t="s">
        <v>95</v>
      </c>
      <c r="G4" s="196" t="s">
        <v>96</v>
      </c>
      <c r="H4" s="197" t="s">
        <v>97</v>
      </c>
      <c r="I4" s="198" t="s">
        <v>98</v>
      </c>
      <c r="J4" s="199" t="s">
        <v>99</v>
      </c>
    </row>
    <row r="5" spans="3:11" ht="51" x14ac:dyDescent="0.3">
      <c r="C5" s="172" t="s">
        <v>100</v>
      </c>
      <c r="D5" s="173" t="s">
        <v>101</v>
      </c>
      <c r="E5" s="174">
        <v>3</v>
      </c>
      <c r="F5" s="174"/>
      <c r="G5" s="175">
        <v>4</v>
      </c>
      <c r="H5" s="175"/>
      <c r="I5" s="175"/>
      <c r="J5" s="202">
        <v>4</v>
      </c>
    </row>
    <row r="6" spans="3:11" x14ac:dyDescent="0.3">
      <c r="C6" s="262" t="s">
        <v>102</v>
      </c>
      <c r="D6" s="262"/>
      <c r="E6" s="200">
        <f t="shared" ref="E6:J6" si="0">SUM(E5:E5)</f>
        <v>3</v>
      </c>
      <c r="F6" s="201">
        <f t="shared" si="0"/>
        <v>0</v>
      </c>
      <c r="G6" s="201">
        <f t="shared" si="0"/>
        <v>4</v>
      </c>
      <c r="H6" s="201">
        <f t="shared" si="0"/>
        <v>0</v>
      </c>
      <c r="I6" s="201">
        <f t="shared" si="0"/>
        <v>0</v>
      </c>
      <c r="J6" s="201">
        <f t="shared" si="0"/>
        <v>4</v>
      </c>
    </row>
    <row r="7" spans="3:11" x14ac:dyDescent="0.3">
      <c r="C7" s="176"/>
      <c r="D7" s="177"/>
      <c r="E7" s="178"/>
      <c r="F7" s="179">
        <f>F6/E6</f>
        <v>0</v>
      </c>
      <c r="G7" s="178"/>
      <c r="H7" s="179">
        <f>H6/G6</f>
        <v>0</v>
      </c>
      <c r="I7" s="179">
        <f>I6/G6</f>
        <v>0</v>
      </c>
      <c r="J7" s="179">
        <f>J6/G6</f>
        <v>1</v>
      </c>
    </row>
    <row r="9" spans="3:11" x14ac:dyDescent="0.3">
      <c r="C9" s="192"/>
      <c r="D9" s="192"/>
      <c r="E9" s="192"/>
      <c r="F9" s="192"/>
      <c r="G9" s="192"/>
      <c r="H9" s="192"/>
      <c r="I9" s="192"/>
      <c r="J9" s="192"/>
    </row>
    <row r="10" spans="3:11" x14ac:dyDescent="0.3">
      <c r="C10" s="192"/>
      <c r="D10" s="192"/>
      <c r="E10" s="192"/>
      <c r="F10" s="192"/>
      <c r="G10" s="192"/>
      <c r="H10" s="192"/>
      <c r="I10" s="192"/>
      <c r="J10" s="192"/>
    </row>
    <row r="15" spans="3:11" x14ac:dyDescent="0.3">
      <c r="C15" s="171"/>
      <c r="D15" s="171"/>
      <c r="E15" s="171"/>
      <c r="F15" s="171"/>
      <c r="G15" s="171"/>
      <c r="H15" s="171"/>
      <c r="I15" s="171"/>
      <c r="J15" s="171"/>
      <c r="K15" s="171"/>
    </row>
    <row r="33" spans="3:11" x14ac:dyDescent="0.3">
      <c r="C33" s="171"/>
      <c r="D33" s="171"/>
      <c r="E33" s="171"/>
      <c r="F33" s="171"/>
      <c r="G33" s="171"/>
      <c r="H33" s="171"/>
      <c r="I33" s="171"/>
      <c r="J33" s="171"/>
      <c r="K33" s="171"/>
    </row>
  </sheetData>
  <mergeCells count="2">
    <mergeCell ref="C2:K2"/>
    <mergeCell ref="C6:D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8"/>
  <sheetViews>
    <sheetView workbookViewId="0">
      <selection activeCell="J12" sqref="J12"/>
    </sheetView>
  </sheetViews>
  <sheetFormatPr baseColWidth="10" defaultColWidth="11.42578125" defaultRowHeight="15" x14ac:dyDescent="0.25"/>
  <cols>
    <col min="2" max="2" width="21.5703125" customWidth="1"/>
    <col min="3" max="3" width="31.85546875" customWidth="1"/>
  </cols>
  <sheetData>
    <row r="2" spans="2:14" ht="16.5" x14ac:dyDescent="0.25">
      <c r="B2" s="265" t="s">
        <v>103</v>
      </c>
      <c r="C2" s="265"/>
      <c r="D2" s="265"/>
      <c r="E2" s="265"/>
      <c r="F2" s="265"/>
      <c r="G2" s="265"/>
      <c r="H2" s="265"/>
      <c r="I2" s="265"/>
      <c r="J2" s="265"/>
      <c r="K2" s="265"/>
      <c r="L2" s="265"/>
      <c r="M2" s="265"/>
      <c r="N2" s="265"/>
    </row>
    <row r="4" spans="2:14" ht="15.75" thickBot="1" x14ac:dyDescent="0.3"/>
    <row r="5" spans="2:14" ht="45" x14ac:dyDescent="0.25">
      <c r="B5" s="203" t="s">
        <v>92</v>
      </c>
      <c r="C5" s="203" t="s">
        <v>93</v>
      </c>
      <c r="D5" s="204" t="s">
        <v>94</v>
      </c>
      <c r="E5" s="205" t="s">
        <v>95</v>
      </c>
      <c r="F5" s="206" t="s">
        <v>96</v>
      </c>
      <c r="G5" s="207" t="s">
        <v>104</v>
      </c>
      <c r="H5" s="207" t="s">
        <v>105</v>
      </c>
      <c r="I5" s="207" t="s">
        <v>106</v>
      </c>
      <c r="J5" s="207" t="s">
        <v>253</v>
      </c>
      <c r="K5" s="208" t="s">
        <v>98</v>
      </c>
      <c r="L5" s="209" t="s">
        <v>99</v>
      </c>
    </row>
    <row r="6" spans="2:14" ht="51.75" customHeight="1" x14ac:dyDescent="0.25">
      <c r="B6" s="214" t="s">
        <v>100</v>
      </c>
      <c r="C6" s="210" t="s">
        <v>101</v>
      </c>
      <c r="D6" s="211">
        <v>3</v>
      </c>
      <c r="E6" s="211">
        <v>3</v>
      </c>
      <c r="F6" s="213">
        <v>4</v>
      </c>
      <c r="G6" s="213"/>
      <c r="H6" s="213"/>
      <c r="I6" s="213">
        <v>2</v>
      </c>
      <c r="J6" s="213">
        <v>2</v>
      </c>
      <c r="K6" s="213"/>
      <c r="L6" s="212"/>
    </row>
    <row r="7" spans="2:14" x14ac:dyDescent="0.25">
      <c r="B7" s="263" t="s">
        <v>102</v>
      </c>
      <c r="C7" s="264"/>
      <c r="D7" s="215">
        <f>SUM(D6:D6)</f>
        <v>3</v>
      </c>
      <c r="E7" s="216">
        <f>SUM(E6:E6)</f>
        <v>3</v>
      </c>
      <c r="F7" s="217">
        <f>SUM(F6:F6)</f>
        <v>4</v>
      </c>
      <c r="G7" s="217">
        <f>SUM(G6:G6)</f>
        <v>0</v>
      </c>
      <c r="H7" s="217">
        <f>SUM(H6:H6)</f>
        <v>0</v>
      </c>
      <c r="I7" s="217">
        <v>2</v>
      </c>
      <c r="J7" s="217">
        <v>2</v>
      </c>
      <c r="K7" s="218">
        <f>K6</f>
        <v>0</v>
      </c>
      <c r="L7" s="216">
        <f>SUM(L6:L6)</f>
        <v>0</v>
      </c>
    </row>
    <row r="8" spans="2:14" x14ac:dyDescent="0.25">
      <c r="B8" s="219"/>
      <c r="C8" s="220"/>
      <c r="D8" s="79"/>
      <c r="E8" s="221">
        <f>E7/D7</f>
        <v>1</v>
      </c>
      <c r="F8" s="220"/>
      <c r="G8" s="221">
        <f>G7/F7</f>
        <v>0</v>
      </c>
      <c r="H8" s="221">
        <f>H7/F7</f>
        <v>0</v>
      </c>
      <c r="I8" s="221">
        <f>I7/F7</f>
        <v>0.5</v>
      </c>
      <c r="J8" s="221">
        <f>J7/F7</f>
        <v>0.5</v>
      </c>
      <c r="K8" s="221">
        <f>K7/F7</f>
        <v>0</v>
      </c>
      <c r="L8" s="221">
        <f>L7/F7</f>
        <v>0</v>
      </c>
    </row>
  </sheetData>
  <mergeCells count="2">
    <mergeCell ref="B7:C7"/>
    <mergeCell ref="B2:N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2578125" defaultRowHeight="39.950000000000003" customHeight="1" outlineLevelCol="1" x14ac:dyDescent="0.25"/>
  <cols>
    <col min="1" max="1" width="16" style="13" hidden="1" customWidth="1"/>
    <col min="2" max="2" width="11.42578125" style="13"/>
    <col min="3" max="3" width="19" style="13" customWidth="1"/>
    <col min="4" max="4" width="14.140625" style="13" customWidth="1"/>
    <col min="5" max="5" width="22.5703125" style="13" customWidth="1"/>
    <col min="6" max="6" width="14.7109375" style="13" customWidth="1"/>
    <col min="7" max="7" width="32.5703125" style="13" customWidth="1"/>
    <col min="8" max="8" width="15" style="13" customWidth="1"/>
    <col min="9" max="9" width="11.42578125" style="36"/>
    <col min="10" max="15" width="11.42578125" style="13"/>
    <col min="16" max="16" width="14.5703125" style="13" hidden="1" customWidth="1"/>
    <col min="17" max="17" width="11.42578125" style="13"/>
    <col min="18" max="18" width="14.7109375" style="13" customWidth="1"/>
    <col min="19" max="19" width="13.7109375" style="13" hidden="1" customWidth="1"/>
    <col min="20" max="20" width="13.28515625" customWidth="1"/>
    <col min="21" max="21" width="19.7109375" customWidth="1"/>
    <col min="22" max="22" width="9.85546875" customWidth="1"/>
    <col min="23" max="23" width="6.5703125" customWidth="1"/>
    <col min="24" max="24" width="9.5703125" customWidth="1"/>
    <col min="25" max="25" width="14.140625" customWidth="1"/>
    <col min="26" max="26" width="25.140625" customWidth="1"/>
    <col min="27" max="27" width="11.85546875" customWidth="1"/>
    <col min="28" max="28" width="14" customWidth="1"/>
    <col min="29" max="29" width="14.85546875" customWidth="1"/>
    <col min="30" max="30" width="22.42578125" customWidth="1"/>
    <col min="31" max="31" width="10" customWidth="1"/>
    <col min="32" max="32" width="12.28515625" customWidth="1"/>
    <col min="33" max="33" width="14.5703125" customWidth="1"/>
    <col min="34" max="34" width="13.42578125" customWidth="1"/>
    <col min="35" max="35" width="17.140625" customWidth="1"/>
    <col min="36" max="36" width="9.85546875" customWidth="1"/>
    <col min="37" max="37" width="15" customWidth="1"/>
    <col min="38" max="38" width="10.140625" hidden="1" customWidth="1" outlineLevel="1"/>
    <col min="39" max="39" width="14.42578125" hidden="1" customWidth="1" outlineLevel="1"/>
    <col min="40" max="40" width="6.28515625" hidden="1" customWidth="1" outlineLevel="1"/>
    <col min="41" max="41" width="11.5703125" hidden="1" customWidth="1" outlineLevel="1"/>
    <col min="42" max="42" width="9.42578125" hidden="1" customWidth="1" outlineLevel="1"/>
    <col min="43" max="43" width="12.7109375" hidden="1" customWidth="1" outlineLevel="1"/>
    <col min="44" max="44" width="8" hidden="1" customWidth="1" outlineLevel="1"/>
    <col min="45" max="45" width="10.28515625" hidden="1" customWidth="1" outlineLevel="1"/>
    <col min="46" max="46" width="12.28515625" hidden="1" customWidth="1" outlineLevel="1"/>
    <col min="47" max="47" width="11.42578125" hidden="1" customWidth="1" outlineLevel="1"/>
    <col min="48" max="48" width="21.28515625" hidden="1" customWidth="1" outlineLevel="1"/>
    <col min="49" max="49" width="19.42578125" hidden="1" customWidth="1" outlineLevel="1"/>
    <col min="50" max="53" width="11.42578125" hidden="1" customWidth="1" outlineLevel="1"/>
    <col min="54" max="55" width="17.7109375" hidden="1" customWidth="1" outlineLevel="1"/>
    <col min="56" max="56" width="11.42578125" hidden="1" customWidth="1" outlineLevel="1"/>
    <col min="57" max="57" width="11.42578125" customWidth="1" collapsed="1"/>
    <col min="64" max="16384" width="11.42578125" style="13"/>
  </cols>
  <sheetData>
    <row r="1" spans="1:63" ht="39.950000000000003" customHeight="1" x14ac:dyDescent="0.25">
      <c r="A1" s="271"/>
      <c r="B1" s="271"/>
      <c r="C1" s="271"/>
      <c r="D1" s="271"/>
      <c r="E1" s="271"/>
      <c r="F1" s="271"/>
      <c r="G1" s="271"/>
      <c r="H1" s="270" t="s">
        <v>107</v>
      </c>
      <c r="I1" s="270"/>
      <c r="J1" s="270"/>
      <c r="K1" s="270"/>
      <c r="L1" s="270"/>
      <c r="M1" s="270"/>
      <c r="N1" s="270"/>
      <c r="O1" s="270"/>
      <c r="P1" s="270"/>
      <c r="Q1" s="270"/>
      <c r="R1" s="270"/>
      <c r="S1" s="46"/>
      <c r="T1" s="272" t="s">
        <v>108</v>
      </c>
      <c r="U1" s="272"/>
      <c r="V1" s="272"/>
      <c r="W1" s="272"/>
      <c r="X1" s="272"/>
      <c r="Y1" s="272"/>
      <c r="Z1" s="272"/>
      <c r="AA1" s="272"/>
      <c r="AB1" s="272"/>
      <c r="AC1" s="273" t="s">
        <v>109</v>
      </c>
      <c r="AD1" s="273"/>
      <c r="AE1" s="273"/>
      <c r="AF1" s="273"/>
      <c r="AG1" s="273"/>
      <c r="AH1" s="273"/>
      <c r="AI1" s="273"/>
      <c r="AJ1" s="273"/>
      <c r="AK1" s="51"/>
      <c r="AL1" s="274" t="s">
        <v>110</v>
      </c>
      <c r="AM1" s="274"/>
      <c r="AN1" s="274"/>
      <c r="AO1" s="274"/>
      <c r="AP1" s="274"/>
      <c r="AQ1" s="274"/>
      <c r="AR1" s="274"/>
      <c r="AS1" s="274"/>
      <c r="AT1" s="52"/>
      <c r="AU1" s="266" t="s">
        <v>111</v>
      </c>
      <c r="AV1" s="266"/>
      <c r="AW1" s="266"/>
      <c r="AX1" s="266"/>
      <c r="AY1" s="266"/>
      <c r="AZ1" s="266"/>
      <c r="BA1" s="266"/>
      <c r="BB1" s="266"/>
      <c r="BC1" s="53"/>
      <c r="BD1" s="268" t="s">
        <v>61</v>
      </c>
      <c r="BE1" s="268"/>
      <c r="BF1" s="268"/>
      <c r="BG1" s="268"/>
      <c r="BH1" s="268"/>
      <c r="BI1" s="30"/>
      <c r="BJ1" s="30"/>
      <c r="BK1" s="30"/>
    </row>
    <row r="2" spans="1:63" ht="39.950000000000003" customHeight="1" x14ac:dyDescent="0.25">
      <c r="A2" s="269" t="s">
        <v>112</v>
      </c>
      <c r="B2" s="269" t="s">
        <v>9</v>
      </c>
      <c r="C2" s="269" t="s">
        <v>11</v>
      </c>
      <c r="D2" s="269" t="s">
        <v>113</v>
      </c>
      <c r="E2" s="269" t="s">
        <v>114</v>
      </c>
      <c r="F2" s="269" t="s">
        <v>13</v>
      </c>
      <c r="G2" s="269" t="s">
        <v>17</v>
      </c>
      <c r="H2" s="267" t="s">
        <v>62</v>
      </c>
      <c r="I2" s="270" t="s">
        <v>115</v>
      </c>
      <c r="J2" s="270"/>
      <c r="K2" s="270"/>
      <c r="L2" s="267" t="s">
        <v>63</v>
      </c>
      <c r="M2" s="267" t="s">
        <v>116</v>
      </c>
      <c r="N2" s="267" t="s">
        <v>117</v>
      </c>
      <c r="O2" s="267" t="s">
        <v>32</v>
      </c>
      <c r="P2" s="267" t="s">
        <v>118</v>
      </c>
      <c r="Q2" s="267" t="s">
        <v>119</v>
      </c>
      <c r="R2" s="267" t="s">
        <v>120</v>
      </c>
      <c r="S2" s="44"/>
      <c r="T2" s="276" t="s">
        <v>121</v>
      </c>
      <c r="U2" s="276" t="s">
        <v>122</v>
      </c>
      <c r="V2" s="276" t="s">
        <v>69</v>
      </c>
      <c r="W2" s="276" t="s">
        <v>70</v>
      </c>
      <c r="X2" s="276" t="s">
        <v>123</v>
      </c>
      <c r="Y2" s="276" t="s">
        <v>72</v>
      </c>
      <c r="Z2" s="276" t="s">
        <v>124</v>
      </c>
      <c r="AA2" s="276" t="s">
        <v>75</v>
      </c>
      <c r="AB2" s="45"/>
      <c r="AC2" s="275" t="s">
        <v>125</v>
      </c>
      <c r="AD2" s="275" t="s">
        <v>126</v>
      </c>
      <c r="AE2" s="275" t="s">
        <v>127</v>
      </c>
      <c r="AF2" s="275" t="s">
        <v>128</v>
      </c>
      <c r="AG2" s="275" t="s">
        <v>129</v>
      </c>
      <c r="AH2" s="275" t="s">
        <v>130</v>
      </c>
      <c r="AI2" s="275" t="s">
        <v>131</v>
      </c>
      <c r="AJ2" s="275" t="s">
        <v>132</v>
      </c>
      <c r="AK2" s="43"/>
      <c r="AL2" s="277" t="s">
        <v>133</v>
      </c>
      <c r="AM2" s="277" t="s">
        <v>134</v>
      </c>
      <c r="AN2" s="277" t="s">
        <v>135</v>
      </c>
      <c r="AO2" s="277" t="s">
        <v>136</v>
      </c>
      <c r="AP2" s="277" t="s">
        <v>137</v>
      </c>
      <c r="AQ2" s="277" t="s">
        <v>138</v>
      </c>
      <c r="AR2" s="277" t="s">
        <v>139</v>
      </c>
      <c r="AS2" s="277" t="s">
        <v>140</v>
      </c>
      <c r="AT2" s="48"/>
      <c r="AU2" s="279" t="s">
        <v>133</v>
      </c>
      <c r="AV2" s="47"/>
      <c r="AW2" s="279" t="s">
        <v>134</v>
      </c>
      <c r="AX2" s="279" t="s">
        <v>135</v>
      </c>
      <c r="AY2" s="279" t="s">
        <v>136</v>
      </c>
      <c r="AZ2" s="279" t="s">
        <v>141</v>
      </c>
      <c r="BA2" s="279" t="s">
        <v>138</v>
      </c>
      <c r="BB2" s="279" t="s">
        <v>139</v>
      </c>
      <c r="BC2" s="279" t="s">
        <v>142</v>
      </c>
      <c r="BD2" s="278" t="s">
        <v>52</v>
      </c>
      <c r="BE2" s="278" t="s">
        <v>143</v>
      </c>
      <c r="BF2" s="278" t="s">
        <v>144</v>
      </c>
      <c r="BG2" s="278" t="s">
        <v>145</v>
      </c>
      <c r="BH2" s="280" t="s">
        <v>146</v>
      </c>
      <c r="BI2" s="278" t="s">
        <v>144</v>
      </c>
      <c r="BJ2" s="278" t="s">
        <v>145</v>
      </c>
      <c r="BK2" s="280" t="s">
        <v>146</v>
      </c>
    </row>
    <row r="3" spans="1:63" ht="39.950000000000003" customHeight="1" x14ac:dyDescent="0.25">
      <c r="A3" s="269"/>
      <c r="B3" s="269"/>
      <c r="C3" s="269"/>
      <c r="D3" s="269"/>
      <c r="E3" s="269"/>
      <c r="F3" s="269"/>
      <c r="G3" s="269"/>
      <c r="H3" s="267"/>
      <c r="I3" s="34" t="s">
        <v>147</v>
      </c>
      <c r="J3" s="44" t="s">
        <v>24</v>
      </c>
      <c r="K3" s="44" t="s">
        <v>26</v>
      </c>
      <c r="L3" s="267"/>
      <c r="M3" s="267"/>
      <c r="N3" s="267"/>
      <c r="O3" s="267"/>
      <c r="P3" s="267"/>
      <c r="Q3" s="267"/>
      <c r="R3" s="267"/>
      <c r="S3" s="44" t="s">
        <v>148</v>
      </c>
      <c r="T3" s="276"/>
      <c r="U3" s="276"/>
      <c r="V3" s="276"/>
      <c r="W3" s="276"/>
      <c r="X3" s="276"/>
      <c r="Y3" s="276"/>
      <c r="Z3" s="276"/>
      <c r="AA3" s="276"/>
      <c r="AB3" s="45" t="s">
        <v>52</v>
      </c>
      <c r="AC3" s="275"/>
      <c r="AD3" s="275"/>
      <c r="AE3" s="275"/>
      <c r="AF3" s="275"/>
      <c r="AG3" s="275"/>
      <c r="AH3" s="275"/>
      <c r="AI3" s="275"/>
      <c r="AJ3" s="275"/>
      <c r="AK3" s="43" t="s">
        <v>52</v>
      </c>
      <c r="AL3" s="277"/>
      <c r="AM3" s="277"/>
      <c r="AN3" s="277"/>
      <c r="AO3" s="277"/>
      <c r="AP3" s="277"/>
      <c r="AQ3" s="277"/>
      <c r="AR3" s="277"/>
      <c r="AS3" s="277"/>
      <c r="AT3" s="48" t="s">
        <v>52</v>
      </c>
      <c r="AU3" s="279"/>
      <c r="AV3" s="47" t="s">
        <v>149</v>
      </c>
      <c r="AW3" s="279"/>
      <c r="AX3" s="279"/>
      <c r="AY3" s="279"/>
      <c r="AZ3" s="279"/>
      <c r="BA3" s="279"/>
      <c r="BB3" s="279"/>
      <c r="BC3" s="279"/>
      <c r="BD3" s="278"/>
      <c r="BE3" s="278"/>
      <c r="BF3" s="278"/>
      <c r="BG3" s="278"/>
      <c r="BH3" s="280"/>
      <c r="BI3" s="278"/>
      <c r="BJ3" s="278"/>
      <c r="BK3" s="280"/>
    </row>
    <row r="4" spans="1:63" ht="39.950000000000003" customHeight="1" x14ac:dyDescent="0.25">
      <c r="A4" s="1" t="s">
        <v>150</v>
      </c>
      <c r="B4" s="1" t="s">
        <v>151</v>
      </c>
      <c r="C4" s="1" t="s">
        <v>152</v>
      </c>
      <c r="D4" s="1" t="s">
        <v>150</v>
      </c>
      <c r="E4" s="1" t="s">
        <v>153</v>
      </c>
      <c r="F4" s="1" t="s">
        <v>151</v>
      </c>
      <c r="G4" s="1" t="s">
        <v>154</v>
      </c>
      <c r="H4" s="2" t="s">
        <v>155</v>
      </c>
      <c r="I4" s="35" t="s">
        <v>156</v>
      </c>
      <c r="J4" s="2"/>
      <c r="K4" s="2" t="s">
        <v>157</v>
      </c>
      <c r="L4" s="2" t="s">
        <v>151</v>
      </c>
      <c r="M4" s="2" t="s">
        <v>151</v>
      </c>
      <c r="N4" s="2" t="s">
        <v>158</v>
      </c>
      <c r="O4" s="2" t="s">
        <v>151</v>
      </c>
      <c r="P4" s="2" t="s">
        <v>159</v>
      </c>
      <c r="Q4" s="2" t="s">
        <v>150</v>
      </c>
      <c r="R4" s="2" t="s">
        <v>150</v>
      </c>
      <c r="S4" s="2" t="s">
        <v>150</v>
      </c>
      <c r="T4" s="26" t="s">
        <v>150</v>
      </c>
      <c r="U4" s="26" t="s">
        <v>160</v>
      </c>
      <c r="V4" s="26" t="s">
        <v>161</v>
      </c>
      <c r="W4" s="26" t="s">
        <v>162</v>
      </c>
      <c r="X4" s="26" t="s">
        <v>162</v>
      </c>
      <c r="Y4" s="26" t="s">
        <v>158</v>
      </c>
      <c r="Z4" s="26" t="s">
        <v>163</v>
      </c>
      <c r="AA4" s="26" t="s">
        <v>151</v>
      </c>
      <c r="AB4" s="26" t="s">
        <v>164</v>
      </c>
      <c r="AC4" s="27" t="s">
        <v>150</v>
      </c>
      <c r="AD4" s="27" t="s">
        <v>160</v>
      </c>
      <c r="AE4" s="27" t="s">
        <v>161</v>
      </c>
      <c r="AF4" s="27" t="s">
        <v>162</v>
      </c>
      <c r="AG4" s="27" t="s">
        <v>162</v>
      </c>
      <c r="AH4" s="27" t="s">
        <v>158</v>
      </c>
      <c r="AI4" s="27" t="s">
        <v>163</v>
      </c>
      <c r="AJ4" s="27" t="s">
        <v>151</v>
      </c>
      <c r="AK4" s="27"/>
      <c r="AL4" s="28" t="s">
        <v>150</v>
      </c>
      <c r="AM4" s="28" t="s">
        <v>160</v>
      </c>
      <c r="AN4" s="28" t="s">
        <v>161</v>
      </c>
      <c r="AO4" s="28" t="s">
        <v>162</v>
      </c>
      <c r="AP4" s="28" t="s">
        <v>162</v>
      </c>
      <c r="AQ4" s="28" t="s">
        <v>158</v>
      </c>
      <c r="AR4" s="28" t="s">
        <v>163</v>
      </c>
      <c r="AS4" s="28" t="s">
        <v>151</v>
      </c>
      <c r="AT4" s="28"/>
      <c r="AU4" s="29" t="s">
        <v>150</v>
      </c>
      <c r="AV4" s="29"/>
      <c r="AW4" s="29" t="s">
        <v>160</v>
      </c>
      <c r="AX4" s="29" t="s">
        <v>161</v>
      </c>
      <c r="AY4" s="29" t="s">
        <v>162</v>
      </c>
      <c r="AZ4" s="29" t="s">
        <v>162</v>
      </c>
      <c r="BA4" s="29" t="s">
        <v>158</v>
      </c>
      <c r="BB4" s="29" t="s">
        <v>163</v>
      </c>
      <c r="BC4" s="29"/>
      <c r="BD4" s="50" t="s">
        <v>164</v>
      </c>
      <c r="BE4" s="50"/>
      <c r="BF4" s="50" t="s">
        <v>164</v>
      </c>
      <c r="BG4" s="50" t="s">
        <v>151</v>
      </c>
      <c r="BH4" s="280"/>
      <c r="BI4" s="50" t="s">
        <v>164</v>
      </c>
      <c r="BJ4" s="50" t="s">
        <v>151</v>
      </c>
      <c r="BK4" s="280"/>
    </row>
    <row r="5" spans="1:63" ht="39.950000000000003" customHeight="1" x14ac:dyDescent="0.25">
      <c r="A5" s="58"/>
      <c r="B5" s="49" t="s">
        <v>165</v>
      </c>
      <c r="C5" s="281" t="s">
        <v>166</v>
      </c>
      <c r="D5" s="123">
        <v>44677</v>
      </c>
      <c r="E5" s="104" t="s">
        <v>167</v>
      </c>
      <c r="F5" s="124" t="s">
        <v>168</v>
      </c>
      <c r="G5" s="124" t="s">
        <v>169</v>
      </c>
      <c r="H5" s="54" t="s">
        <v>170</v>
      </c>
      <c r="I5" s="54" t="s">
        <v>171</v>
      </c>
      <c r="J5" s="54" t="s">
        <v>172</v>
      </c>
      <c r="K5" s="40">
        <v>1</v>
      </c>
      <c r="L5" s="40" t="s">
        <v>173</v>
      </c>
      <c r="M5" s="54" t="s">
        <v>174</v>
      </c>
      <c r="N5" s="54" t="s">
        <v>175</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50000000000003" customHeight="1" x14ac:dyDescent="0.25">
      <c r="A6" s="58"/>
      <c r="B6" s="49" t="s">
        <v>165</v>
      </c>
      <c r="C6" s="282"/>
      <c r="D6" s="123">
        <v>44677</v>
      </c>
      <c r="E6" s="104" t="s">
        <v>167</v>
      </c>
      <c r="F6" s="124" t="s">
        <v>168</v>
      </c>
      <c r="G6" s="125" t="s">
        <v>176</v>
      </c>
      <c r="H6" s="54" t="s">
        <v>177</v>
      </c>
      <c r="I6" s="54" t="s">
        <v>178</v>
      </c>
      <c r="J6" s="54" t="s">
        <v>179</v>
      </c>
      <c r="K6" s="40">
        <v>1</v>
      </c>
      <c r="L6" s="40" t="s">
        <v>173</v>
      </c>
      <c r="M6" s="54" t="s">
        <v>174</v>
      </c>
      <c r="N6" s="54" t="s">
        <v>175</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50000000000003" customHeight="1" x14ac:dyDescent="0.25">
      <c r="B7" s="49" t="s">
        <v>165</v>
      </c>
      <c r="C7" s="282"/>
      <c r="D7" s="123">
        <v>44677</v>
      </c>
      <c r="E7" s="104" t="s">
        <v>167</v>
      </c>
      <c r="F7" s="124" t="s">
        <v>180</v>
      </c>
      <c r="G7" s="125" t="s">
        <v>181</v>
      </c>
      <c r="H7" s="54" t="s">
        <v>182</v>
      </c>
      <c r="I7" s="54" t="s">
        <v>183</v>
      </c>
      <c r="J7" s="54" t="s">
        <v>184</v>
      </c>
      <c r="K7" s="40">
        <v>1</v>
      </c>
      <c r="L7" s="40" t="s">
        <v>173</v>
      </c>
      <c r="M7" s="54" t="s">
        <v>174</v>
      </c>
      <c r="N7" s="54" t="s">
        <v>175</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50000000000003" customHeight="1" x14ac:dyDescent="0.25">
      <c r="B8" s="49" t="s">
        <v>165</v>
      </c>
      <c r="C8" s="282"/>
      <c r="D8" s="123">
        <v>44677</v>
      </c>
      <c r="E8" s="104" t="s">
        <v>167</v>
      </c>
      <c r="F8" s="125" t="s">
        <v>185</v>
      </c>
      <c r="G8" s="125" t="s">
        <v>186</v>
      </c>
      <c r="H8" s="126" t="s">
        <v>187</v>
      </c>
      <c r="I8" s="54" t="s">
        <v>188</v>
      </c>
      <c r="J8" s="126" t="s">
        <v>189</v>
      </c>
      <c r="K8" s="40">
        <v>2</v>
      </c>
      <c r="L8" s="127" t="s">
        <v>190</v>
      </c>
      <c r="M8" s="126" t="s">
        <v>174</v>
      </c>
      <c r="N8" s="126" t="s">
        <v>175</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50000000000003" customHeight="1" x14ac:dyDescent="0.25">
      <c r="B9" s="49" t="s">
        <v>165</v>
      </c>
      <c r="C9" s="282"/>
      <c r="D9" s="123">
        <v>44677</v>
      </c>
      <c r="E9" s="104" t="s">
        <v>167</v>
      </c>
      <c r="F9" s="125" t="s">
        <v>185</v>
      </c>
      <c r="G9" s="125" t="s">
        <v>191</v>
      </c>
      <c r="H9" s="126" t="s">
        <v>192</v>
      </c>
      <c r="I9" s="126" t="s">
        <v>193</v>
      </c>
      <c r="J9" s="54" t="s">
        <v>184</v>
      </c>
      <c r="K9" s="40">
        <v>1</v>
      </c>
      <c r="L9" s="40" t="s">
        <v>190</v>
      </c>
      <c r="M9" s="54" t="s">
        <v>174</v>
      </c>
      <c r="N9" s="54" t="s">
        <v>175</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50000000000003" customHeight="1" x14ac:dyDescent="0.25">
      <c r="B10" s="49" t="s">
        <v>165</v>
      </c>
      <c r="C10" s="282"/>
      <c r="D10" s="123">
        <v>44677</v>
      </c>
      <c r="E10" s="104" t="s">
        <v>167</v>
      </c>
      <c r="F10" s="125" t="s">
        <v>185</v>
      </c>
      <c r="G10" s="125" t="s">
        <v>194</v>
      </c>
      <c r="H10" s="126" t="s">
        <v>195</v>
      </c>
      <c r="I10" s="126" t="s">
        <v>196</v>
      </c>
      <c r="J10" s="126" t="s">
        <v>197</v>
      </c>
      <c r="K10" s="54">
        <v>3</v>
      </c>
      <c r="L10" s="126" t="s">
        <v>173</v>
      </c>
      <c r="M10" s="126" t="s">
        <v>174</v>
      </c>
      <c r="N10" s="126" t="s">
        <v>175</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50000000000003" customHeight="1" x14ac:dyDescent="0.25">
      <c r="B11" s="49" t="s">
        <v>165</v>
      </c>
      <c r="C11" s="282"/>
      <c r="D11" s="123">
        <v>44677</v>
      </c>
      <c r="E11" s="104" t="s">
        <v>167</v>
      </c>
      <c r="F11" s="284" t="s">
        <v>185</v>
      </c>
      <c r="G11" s="285" t="s">
        <v>198</v>
      </c>
      <c r="H11" s="54" t="s">
        <v>199</v>
      </c>
      <c r="I11" s="54" t="s">
        <v>200</v>
      </c>
      <c r="J11" s="54" t="s">
        <v>201</v>
      </c>
      <c r="K11" s="40">
        <v>2</v>
      </c>
      <c r="L11" s="40" t="s">
        <v>190</v>
      </c>
      <c r="M11" s="54" t="s">
        <v>174</v>
      </c>
      <c r="N11" s="54" t="s">
        <v>175</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50000000000003" customHeight="1" x14ac:dyDescent="0.25">
      <c r="B12" s="49" t="s">
        <v>165</v>
      </c>
      <c r="C12" s="282"/>
      <c r="D12" s="123">
        <v>44677</v>
      </c>
      <c r="E12" s="104" t="s">
        <v>167</v>
      </c>
      <c r="F12" s="284"/>
      <c r="G12" s="285"/>
      <c r="H12" s="126" t="s">
        <v>202</v>
      </c>
      <c r="I12" s="54" t="s">
        <v>203</v>
      </c>
      <c r="J12" s="54" t="s">
        <v>184</v>
      </c>
      <c r="K12" s="40">
        <v>1</v>
      </c>
      <c r="L12" s="40" t="s">
        <v>190</v>
      </c>
      <c r="M12" s="54" t="s">
        <v>174</v>
      </c>
      <c r="N12" s="54" t="s">
        <v>175</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50000000000003" customHeight="1" x14ac:dyDescent="0.25">
      <c r="B13" s="49" t="s">
        <v>165</v>
      </c>
      <c r="C13" s="282"/>
      <c r="D13" s="123">
        <v>44677</v>
      </c>
      <c r="E13" s="104" t="s">
        <v>167</v>
      </c>
      <c r="F13" s="286" t="s">
        <v>204</v>
      </c>
      <c r="G13" s="285" t="s">
        <v>205</v>
      </c>
      <c r="H13" s="54" t="s">
        <v>206</v>
      </c>
      <c r="I13" s="54" t="s">
        <v>207</v>
      </c>
      <c r="J13" s="54" t="s">
        <v>208</v>
      </c>
      <c r="K13" s="40">
        <v>2</v>
      </c>
      <c r="L13" s="40" t="s">
        <v>190</v>
      </c>
      <c r="M13" s="54" t="s">
        <v>174</v>
      </c>
      <c r="N13" s="54" t="s">
        <v>175</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50000000000003" customHeight="1" x14ac:dyDescent="0.25">
      <c r="B14" s="49" t="s">
        <v>165</v>
      </c>
      <c r="C14" s="282"/>
      <c r="D14" s="123">
        <v>44677</v>
      </c>
      <c r="E14" s="104" t="s">
        <v>167</v>
      </c>
      <c r="F14" s="286"/>
      <c r="G14" s="285"/>
      <c r="H14" s="54" t="s">
        <v>209</v>
      </c>
      <c r="I14" s="54" t="s">
        <v>210</v>
      </c>
      <c r="J14" s="54" t="s">
        <v>211</v>
      </c>
      <c r="K14" s="40">
        <v>1</v>
      </c>
      <c r="L14" s="40" t="s">
        <v>190</v>
      </c>
      <c r="M14" s="54" t="s">
        <v>174</v>
      </c>
      <c r="N14" s="54" t="s">
        <v>175</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50000000000003" customHeight="1" x14ac:dyDescent="0.25">
      <c r="B15" s="49" t="s">
        <v>165</v>
      </c>
      <c r="C15" s="282"/>
      <c r="D15" s="123">
        <v>44677</v>
      </c>
      <c r="E15" s="104" t="s">
        <v>167</v>
      </c>
      <c r="F15" s="285" t="s">
        <v>212</v>
      </c>
      <c r="G15" s="285" t="s">
        <v>213</v>
      </c>
      <c r="H15" s="54" t="s">
        <v>214</v>
      </c>
      <c r="I15" s="54" t="s">
        <v>215</v>
      </c>
      <c r="J15" s="54" t="s">
        <v>216</v>
      </c>
      <c r="K15" s="40">
        <v>3</v>
      </c>
      <c r="L15" s="40" t="s">
        <v>190</v>
      </c>
      <c r="M15" s="54" t="s">
        <v>174</v>
      </c>
      <c r="N15" s="54" t="s">
        <v>175</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50000000000003" customHeight="1" x14ac:dyDescent="0.25">
      <c r="B16" s="49" t="s">
        <v>165</v>
      </c>
      <c r="C16" s="283"/>
      <c r="D16" s="123">
        <v>44677</v>
      </c>
      <c r="E16" s="104" t="s">
        <v>167</v>
      </c>
      <c r="F16" s="285"/>
      <c r="G16" s="285"/>
      <c r="H16" s="54" t="s">
        <v>217</v>
      </c>
      <c r="I16" s="54" t="s">
        <v>218</v>
      </c>
      <c r="J16" s="54" t="s">
        <v>219</v>
      </c>
      <c r="K16" s="40">
        <v>1</v>
      </c>
      <c r="L16" s="40" t="s">
        <v>190</v>
      </c>
      <c r="M16" s="54" t="s">
        <v>174</v>
      </c>
      <c r="N16" s="54" t="s">
        <v>175</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xr:uid="{00000000-0009-0000-0000-000004000000}">
    <filterColumn colId="12">
      <filters>
        <filter val="Unidad de Loterias"/>
      </filters>
    </filterColumn>
  </autoFilter>
  <mergeCells count="70">
    <mergeCell ref="C5:C16"/>
    <mergeCell ref="F11:F12"/>
    <mergeCell ref="G11:G12"/>
    <mergeCell ref="F13:F14"/>
    <mergeCell ref="G13:G14"/>
    <mergeCell ref="F15:F16"/>
    <mergeCell ref="G15:G16"/>
    <mergeCell ref="BG2:BG3"/>
    <mergeCell ref="BH2:BH4"/>
    <mergeCell ref="BI2:BI3"/>
    <mergeCell ref="BJ2:BJ3"/>
    <mergeCell ref="BK2:BK4"/>
    <mergeCell ref="BF2:BF3"/>
    <mergeCell ref="AS2:AS3"/>
    <mergeCell ref="AU2:AU3"/>
    <mergeCell ref="AW2:AW3"/>
    <mergeCell ref="AX2:AX3"/>
    <mergeCell ref="AY2:AY3"/>
    <mergeCell ref="AZ2:AZ3"/>
    <mergeCell ref="BA2:BA3"/>
    <mergeCell ref="BB2:BB3"/>
    <mergeCell ref="BC2:BC3"/>
    <mergeCell ref="BD2:BD3"/>
    <mergeCell ref="BE2:BE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s>
  <conditionalFormatting sqref="Y5:Y6">
    <cfRule type="containsText" dxfId="105" priority="15" stopIfTrue="1" operator="containsText" text="EN TERMINO">
      <formula>NOT(ISERROR(SEARCH("EN TERMINO",Y5)))</formula>
    </cfRule>
    <cfRule type="containsText" priority="16" operator="containsText" text="AMARILLO">
      <formula>NOT(ISERROR(SEARCH("AMARILLO",Y5)))</formula>
    </cfRule>
    <cfRule type="containsText" dxfId="104" priority="17" stopIfTrue="1" operator="containsText" text="ALERTA">
      <formula>NOT(ISERROR(SEARCH("ALERTA",Y5)))</formula>
    </cfRule>
    <cfRule type="containsText" dxfId="103" priority="18" stopIfTrue="1" operator="containsText" text="OK">
      <formula>NOT(ISERROR(SEARCH("OK",Y5)))</formula>
    </cfRule>
  </conditionalFormatting>
  <conditionalFormatting sqref="AB5:AB6">
    <cfRule type="containsText" dxfId="102" priority="19" stopIfTrue="1" operator="containsText" text="CUMPLIDA">
      <formula>NOT(ISERROR(SEARCH("CUMPLIDA",AB5)))</formula>
    </cfRule>
    <cfRule type="containsText" dxfId="101" priority="20" stopIfTrue="1" operator="containsText" text="PENDIENTE">
      <formula>NOT(ISERROR(SEARCH("PENDIENTE",AB5)))</formula>
    </cfRule>
    <cfRule type="containsText" dxfId="100" priority="21" stopIfTrue="1" operator="containsText" text="INCUMPLIDA">
      <formula>NOT(ISERROR(SEARCH("INCUMPLIDA",AB5)))</formula>
    </cfRule>
  </conditionalFormatting>
  <conditionalFormatting sqref="AH5:AH6 AQ5:AQ6 BA5:BA6">
    <cfRule type="containsText" dxfId="99" priority="6" stopIfTrue="1" operator="containsText" text="EN TERMINO">
      <formula>NOT(ISERROR(SEARCH("EN TERMINO",AH5)))</formula>
    </cfRule>
    <cfRule type="containsText" priority="7" operator="containsText" text="AMARILLO">
      <formula>NOT(ISERROR(SEARCH("AMARILLO",AH5)))</formula>
    </cfRule>
    <cfRule type="containsText" dxfId="98" priority="8" stopIfTrue="1" operator="containsText" text="ALERTA">
      <formula>NOT(ISERROR(SEARCH("ALERTA",AH5)))</formula>
    </cfRule>
    <cfRule type="containsText" dxfId="97" priority="9" stopIfTrue="1" operator="containsText" text="OK">
      <formula>NOT(ISERROR(SEARCH("OK",AH5)))</formula>
    </cfRule>
  </conditionalFormatting>
  <conditionalFormatting sqref="AK5:AK6 AT5:AT6 BD5:BD6">
    <cfRule type="containsText" dxfId="96" priority="10" stopIfTrue="1" operator="containsText" text="CUMPLIDA">
      <formula>NOT(ISERROR(SEARCH("CUMPLIDA",AK5)))</formula>
    </cfRule>
    <cfRule type="containsText" dxfId="95" priority="11" stopIfTrue="1" operator="containsText" text="PENDIENTE">
      <formula>NOT(ISERROR(SEARCH("PENDIENTE",AK5)))</formula>
    </cfRule>
    <cfRule type="containsText" dxfId="94" priority="12" stopIfTrue="1" operator="containsText" text="INCUMPLIDA">
      <formula>NOT(ISERROR(SEARCH("INCUMPLIDA",AK5)))</formula>
    </cfRule>
  </conditionalFormatting>
  <conditionalFormatting sqref="AK5:AK6">
    <cfRule type="containsText" dxfId="93" priority="1" operator="containsText" text="INCUMPLIDA">
      <formula>NOT(ISERROR(SEARCH("INCUMPLIDA",AK5)))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BF5:BF6">
    <cfRule type="containsText" dxfId="92" priority="3" operator="containsText" text="cerrada">
      <formula>NOT(ISERROR(SEARCH("cerrada",BF5)))</formula>
    </cfRule>
    <cfRule type="containsText" dxfId="91" priority="4" operator="containsText" text="cerrado">
      <formula>NOT(ISERROR(SEARCH("cerrado",BF5)))</formula>
    </cfRule>
    <cfRule type="containsText" dxfId="90" priority="5" operator="containsText" text="Abierto">
      <formula>NOT(ISERROR(SEARCH("Abierto",BF5)))</formula>
    </cfRule>
  </conditionalFormatting>
  <dataValidations count="1">
    <dataValidation type="list" allowBlank="1" showInputMessage="1" showErrorMessage="1" sqref="L5:L9 L11:L16" xr:uid="{00000000-0002-0000-0400-000000000000}">
      <formula1>"Correctiva, Preventiva, Acción de mejora"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XEG98"/>
  <sheetViews>
    <sheetView topLeftCell="D1"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style="118" customWidth="1"/>
    <col min="31" max="31" width="22.42578125" style="118" customWidth="1"/>
    <col min="32" max="32" width="10" style="118" customWidth="1"/>
    <col min="33" max="33" width="12.28515625" style="118" customWidth="1"/>
    <col min="34" max="34" width="14.5703125" style="118" customWidth="1"/>
    <col min="35" max="35" width="13.42578125" style="118" customWidth="1"/>
    <col min="36" max="36" width="26.42578125" style="118" customWidth="1"/>
    <col min="37" max="37" width="16.42578125" style="118" customWidth="1"/>
    <col min="38" max="38" width="15" style="118"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style="118" customWidth="1" collapsed="1"/>
    <col min="59" max="61" width="11.42578125" style="118"/>
    <col min="62" max="16384" width="11.42578125" style="13"/>
  </cols>
  <sheetData>
    <row r="1" spans="1:61" ht="39.950000000000003" customHeight="1" x14ac:dyDescent="0.25">
      <c r="A1" s="271"/>
      <c r="B1" s="271"/>
      <c r="C1" s="271"/>
      <c r="D1" s="271"/>
      <c r="E1" s="271"/>
      <c r="F1" s="271"/>
      <c r="G1" s="271"/>
      <c r="H1" s="271"/>
      <c r="I1" s="270" t="s">
        <v>107</v>
      </c>
      <c r="J1" s="270"/>
      <c r="K1" s="270"/>
      <c r="L1" s="270"/>
      <c r="M1" s="270"/>
      <c r="N1" s="270"/>
      <c r="O1" s="270"/>
      <c r="P1" s="270"/>
      <c r="Q1" s="270"/>
      <c r="R1" s="270"/>
      <c r="S1" s="270"/>
      <c r="T1" s="46"/>
      <c r="U1" s="272" t="s">
        <v>108</v>
      </c>
      <c r="V1" s="272"/>
      <c r="W1" s="272"/>
      <c r="X1" s="272"/>
      <c r="Y1" s="272"/>
      <c r="Z1" s="272"/>
      <c r="AA1" s="272"/>
      <c r="AB1" s="272"/>
      <c r="AC1" s="272"/>
      <c r="AD1" s="273" t="s">
        <v>109</v>
      </c>
      <c r="AE1" s="273"/>
      <c r="AF1" s="273"/>
      <c r="AG1" s="273"/>
      <c r="AH1" s="273"/>
      <c r="AI1" s="273"/>
      <c r="AJ1" s="273"/>
      <c r="AK1" s="273"/>
      <c r="AL1" s="51"/>
      <c r="AM1" s="274" t="s">
        <v>110</v>
      </c>
      <c r="AN1" s="274"/>
      <c r="AO1" s="274"/>
      <c r="AP1" s="274"/>
      <c r="AQ1" s="274"/>
      <c r="AR1" s="274"/>
      <c r="AS1" s="274"/>
      <c r="AT1" s="274"/>
      <c r="AU1" s="52"/>
      <c r="AV1" s="266" t="s">
        <v>111</v>
      </c>
      <c r="AW1" s="266"/>
      <c r="AX1" s="266"/>
      <c r="AY1" s="266"/>
      <c r="AZ1" s="266"/>
      <c r="BA1" s="266"/>
      <c r="BB1" s="266"/>
      <c r="BC1" s="266"/>
      <c r="BD1" s="53"/>
      <c r="BE1" s="268" t="s">
        <v>61</v>
      </c>
      <c r="BF1" s="268"/>
      <c r="BG1" s="268"/>
      <c r="BH1" s="268"/>
      <c r="BI1" s="268"/>
    </row>
    <row r="2" spans="1:61" ht="39.950000000000003" customHeight="1" x14ac:dyDescent="0.25">
      <c r="A2" s="269" t="s">
        <v>112</v>
      </c>
      <c r="B2" s="269" t="s">
        <v>9</v>
      </c>
      <c r="C2" s="269" t="s">
        <v>11</v>
      </c>
      <c r="D2" s="269" t="s">
        <v>113</v>
      </c>
      <c r="E2" s="269" t="s">
        <v>114</v>
      </c>
      <c r="F2" s="269" t="s">
        <v>13</v>
      </c>
      <c r="G2" s="269" t="s">
        <v>15</v>
      </c>
      <c r="H2" s="269" t="s">
        <v>17</v>
      </c>
      <c r="I2" s="267" t="s">
        <v>62</v>
      </c>
      <c r="J2" s="270" t="s">
        <v>115</v>
      </c>
      <c r="K2" s="270"/>
      <c r="L2" s="270"/>
      <c r="M2" s="267" t="s">
        <v>63</v>
      </c>
      <c r="N2" s="267" t="s">
        <v>116</v>
      </c>
      <c r="O2" s="267" t="s">
        <v>117</v>
      </c>
      <c r="P2" s="267" t="s">
        <v>32</v>
      </c>
      <c r="Q2" s="267" t="s">
        <v>118</v>
      </c>
      <c r="R2" s="267" t="s">
        <v>119</v>
      </c>
      <c r="S2" s="267" t="s">
        <v>120</v>
      </c>
      <c r="T2" s="44"/>
      <c r="U2" s="276" t="s">
        <v>121</v>
      </c>
      <c r="V2" s="276" t="s">
        <v>122</v>
      </c>
      <c r="W2" s="276" t="s">
        <v>69</v>
      </c>
      <c r="X2" s="276" t="s">
        <v>70</v>
      </c>
      <c r="Y2" s="276" t="s">
        <v>123</v>
      </c>
      <c r="Z2" s="276" t="s">
        <v>72</v>
      </c>
      <c r="AA2" s="276" t="s">
        <v>124</v>
      </c>
      <c r="AB2" s="276" t="s">
        <v>75</v>
      </c>
      <c r="AC2" s="45"/>
      <c r="AD2" s="275" t="s">
        <v>125</v>
      </c>
      <c r="AE2" s="275" t="s">
        <v>220</v>
      </c>
      <c r="AF2" s="275" t="s">
        <v>127</v>
      </c>
      <c r="AG2" s="275" t="s">
        <v>128</v>
      </c>
      <c r="AH2" s="275" t="s">
        <v>129</v>
      </c>
      <c r="AI2" s="275" t="s">
        <v>130</v>
      </c>
      <c r="AJ2" s="275" t="s">
        <v>131</v>
      </c>
      <c r="AK2" s="275" t="s">
        <v>132</v>
      </c>
      <c r="AL2" s="43"/>
      <c r="AM2" s="277" t="s">
        <v>133</v>
      </c>
      <c r="AN2" s="277" t="s">
        <v>134</v>
      </c>
      <c r="AO2" s="277" t="s">
        <v>135</v>
      </c>
      <c r="AP2" s="277" t="s">
        <v>136</v>
      </c>
      <c r="AQ2" s="277" t="s">
        <v>137</v>
      </c>
      <c r="AR2" s="277" t="s">
        <v>138</v>
      </c>
      <c r="AS2" s="277" t="s">
        <v>139</v>
      </c>
      <c r="AT2" s="277" t="s">
        <v>140</v>
      </c>
      <c r="AU2" s="48"/>
      <c r="AV2" s="279" t="s">
        <v>133</v>
      </c>
      <c r="AW2" s="47"/>
      <c r="AX2" s="279" t="s">
        <v>134</v>
      </c>
      <c r="AY2" s="279" t="s">
        <v>135</v>
      </c>
      <c r="AZ2" s="279" t="s">
        <v>136</v>
      </c>
      <c r="BA2" s="279" t="s">
        <v>141</v>
      </c>
      <c r="BB2" s="279" t="s">
        <v>138</v>
      </c>
      <c r="BC2" s="279" t="s">
        <v>139</v>
      </c>
      <c r="BD2" s="279" t="s">
        <v>142</v>
      </c>
      <c r="BE2" s="278" t="s">
        <v>52</v>
      </c>
      <c r="BF2" s="278" t="s">
        <v>143</v>
      </c>
      <c r="BG2" s="278" t="s">
        <v>144</v>
      </c>
      <c r="BH2" s="278" t="s">
        <v>145</v>
      </c>
      <c r="BI2" s="280" t="s">
        <v>146</v>
      </c>
    </row>
    <row r="3" spans="1:61" ht="39.950000000000003" customHeight="1" x14ac:dyDescent="0.25">
      <c r="A3" s="269"/>
      <c r="B3" s="269"/>
      <c r="C3" s="269"/>
      <c r="D3" s="269"/>
      <c r="E3" s="269"/>
      <c r="F3" s="269"/>
      <c r="G3" s="269"/>
      <c r="H3" s="269"/>
      <c r="I3" s="267"/>
      <c r="J3" s="34" t="s">
        <v>147</v>
      </c>
      <c r="K3" s="44" t="s">
        <v>24</v>
      </c>
      <c r="L3" s="44" t="s">
        <v>26</v>
      </c>
      <c r="M3" s="267"/>
      <c r="N3" s="267"/>
      <c r="O3" s="267"/>
      <c r="P3" s="267"/>
      <c r="Q3" s="267"/>
      <c r="R3" s="267"/>
      <c r="S3" s="267"/>
      <c r="T3" s="44" t="s">
        <v>148</v>
      </c>
      <c r="U3" s="276"/>
      <c r="V3" s="276"/>
      <c r="W3" s="276"/>
      <c r="X3" s="276"/>
      <c r="Y3" s="276"/>
      <c r="Z3" s="276"/>
      <c r="AA3" s="276"/>
      <c r="AB3" s="276"/>
      <c r="AC3" s="45" t="s">
        <v>52</v>
      </c>
      <c r="AD3" s="275"/>
      <c r="AE3" s="275"/>
      <c r="AF3" s="275"/>
      <c r="AG3" s="275"/>
      <c r="AH3" s="275"/>
      <c r="AI3" s="275"/>
      <c r="AJ3" s="275"/>
      <c r="AK3" s="275"/>
      <c r="AL3" s="43" t="s">
        <v>52</v>
      </c>
      <c r="AM3" s="277"/>
      <c r="AN3" s="277"/>
      <c r="AO3" s="277"/>
      <c r="AP3" s="277"/>
      <c r="AQ3" s="277"/>
      <c r="AR3" s="277"/>
      <c r="AS3" s="277"/>
      <c r="AT3" s="277"/>
      <c r="AU3" s="48" t="s">
        <v>52</v>
      </c>
      <c r="AV3" s="279"/>
      <c r="AW3" s="47" t="s">
        <v>149</v>
      </c>
      <c r="AX3" s="279"/>
      <c r="AY3" s="279"/>
      <c r="AZ3" s="279"/>
      <c r="BA3" s="279"/>
      <c r="BB3" s="279"/>
      <c r="BC3" s="279"/>
      <c r="BD3" s="279"/>
      <c r="BE3" s="278"/>
      <c r="BF3" s="278"/>
      <c r="BG3" s="278"/>
      <c r="BH3" s="278"/>
      <c r="BI3" s="280"/>
    </row>
    <row r="4" spans="1:61" ht="39.950000000000003" customHeight="1" x14ac:dyDescent="0.25">
      <c r="A4" s="1" t="s">
        <v>150</v>
      </c>
      <c r="B4" s="1" t="s">
        <v>151</v>
      </c>
      <c r="C4" s="1" t="s">
        <v>152</v>
      </c>
      <c r="D4" s="1" t="s">
        <v>150</v>
      </c>
      <c r="E4" s="1" t="s">
        <v>153</v>
      </c>
      <c r="F4" s="1" t="s">
        <v>151</v>
      </c>
      <c r="G4" s="1"/>
      <c r="H4" s="1" t="s">
        <v>154</v>
      </c>
      <c r="I4" s="2" t="s">
        <v>155</v>
      </c>
      <c r="J4" s="35" t="s">
        <v>156</v>
      </c>
      <c r="K4" s="2"/>
      <c r="L4" s="2" t="s">
        <v>157</v>
      </c>
      <c r="M4" s="2" t="s">
        <v>151</v>
      </c>
      <c r="N4" s="2" t="s">
        <v>151</v>
      </c>
      <c r="O4" s="2" t="s">
        <v>158</v>
      </c>
      <c r="P4" s="2" t="s">
        <v>151</v>
      </c>
      <c r="Q4" s="2" t="s">
        <v>159</v>
      </c>
      <c r="R4" s="2" t="s">
        <v>150</v>
      </c>
      <c r="S4" s="2" t="s">
        <v>150</v>
      </c>
      <c r="T4" s="2" t="s">
        <v>150</v>
      </c>
      <c r="U4" s="26" t="s">
        <v>150</v>
      </c>
      <c r="V4" s="26" t="s">
        <v>160</v>
      </c>
      <c r="W4" s="26" t="s">
        <v>161</v>
      </c>
      <c r="X4" s="26" t="s">
        <v>162</v>
      </c>
      <c r="Y4" s="26" t="s">
        <v>162</v>
      </c>
      <c r="Z4" s="26" t="s">
        <v>158</v>
      </c>
      <c r="AA4" s="26" t="s">
        <v>163</v>
      </c>
      <c r="AB4" s="26" t="s">
        <v>151</v>
      </c>
      <c r="AC4" s="26" t="s">
        <v>164</v>
      </c>
      <c r="AD4" s="27" t="s">
        <v>150</v>
      </c>
      <c r="AE4" s="27"/>
      <c r="AF4" s="27" t="s">
        <v>221</v>
      </c>
      <c r="AG4" s="27" t="s">
        <v>162</v>
      </c>
      <c r="AH4" s="27" t="s">
        <v>162</v>
      </c>
      <c r="AI4" s="27" t="s">
        <v>158</v>
      </c>
      <c r="AJ4" s="27" t="s">
        <v>163</v>
      </c>
      <c r="AK4" s="27" t="s">
        <v>151</v>
      </c>
      <c r="AL4" s="27"/>
      <c r="AM4" s="28" t="s">
        <v>150</v>
      </c>
      <c r="AN4" s="28" t="s">
        <v>160</v>
      </c>
      <c r="AO4" s="28" t="s">
        <v>161</v>
      </c>
      <c r="AP4" s="28" t="s">
        <v>162</v>
      </c>
      <c r="AQ4" s="28" t="s">
        <v>162</v>
      </c>
      <c r="AR4" s="28" t="s">
        <v>158</v>
      </c>
      <c r="AS4" s="28" t="s">
        <v>163</v>
      </c>
      <c r="AT4" s="28" t="s">
        <v>151</v>
      </c>
      <c r="AU4" s="28"/>
      <c r="AV4" s="29" t="s">
        <v>150</v>
      </c>
      <c r="AW4" s="29"/>
      <c r="AX4" s="29" t="s">
        <v>160</v>
      </c>
      <c r="AY4" s="29" t="s">
        <v>161</v>
      </c>
      <c r="AZ4" s="29" t="s">
        <v>162</v>
      </c>
      <c r="BA4" s="29" t="s">
        <v>162</v>
      </c>
      <c r="BB4" s="29" t="s">
        <v>158</v>
      </c>
      <c r="BC4" s="29" t="s">
        <v>163</v>
      </c>
      <c r="BD4" s="29"/>
      <c r="BE4" s="50" t="s">
        <v>164</v>
      </c>
      <c r="BF4" s="50"/>
      <c r="BG4" s="50" t="s">
        <v>164</v>
      </c>
      <c r="BH4" s="50" t="s">
        <v>151</v>
      </c>
      <c r="BI4" s="280"/>
    </row>
    <row r="5" spans="1:61" ht="159.75" customHeight="1" x14ac:dyDescent="0.25">
      <c r="A5" s="58"/>
      <c r="B5" s="49" t="s">
        <v>165</v>
      </c>
      <c r="C5" s="297" t="s">
        <v>222</v>
      </c>
      <c r="D5" s="298">
        <v>44670</v>
      </c>
      <c r="E5" s="299" t="s">
        <v>223</v>
      </c>
      <c r="F5" s="102" t="s">
        <v>224</v>
      </c>
      <c r="G5" s="301">
        <v>142</v>
      </c>
      <c r="H5" s="288" t="s">
        <v>225</v>
      </c>
      <c r="I5" s="300" t="s">
        <v>226</v>
      </c>
      <c r="J5" s="130" t="s">
        <v>227</v>
      </c>
      <c r="K5" s="130" t="s">
        <v>228</v>
      </c>
      <c r="L5" s="112">
        <v>1</v>
      </c>
      <c r="M5" s="112" t="s">
        <v>173</v>
      </c>
      <c r="N5" s="112" t="s">
        <v>229</v>
      </c>
      <c r="O5" s="130" t="s">
        <v>230</v>
      </c>
      <c r="P5" s="31">
        <v>1</v>
      </c>
      <c r="Q5" s="5"/>
      <c r="R5" s="131">
        <v>44685</v>
      </c>
      <c r="S5" s="139">
        <v>44685</v>
      </c>
      <c r="T5" s="107"/>
      <c r="U5" s="108"/>
      <c r="V5" s="109"/>
      <c r="W5" s="40"/>
      <c r="X5" s="100"/>
      <c r="Y5" s="110"/>
      <c r="Z5" s="40"/>
      <c r="AA5" s="111"/>
      <c r="AB5" s="42"/>
      <c r="AC5" s="112"/>
      <c r="AD5" s="113">
        <v>44742</v>
      </c>
      <c r="AE5" s="114" t="s">
        <v>231</v>
      </c>
      <c r="AF5" s="40">
        <v>1</v>
      </c>
      <c r="AG5" s="100">
        <f>IF(AF5="","",IF(OR($L5=0,$L5="",AD5=""),"",AF5/$L5))</f>
        <v>1</v>
      </c>
      <c r="AH5" s="117">
        <f>(IF(OR($P5="",AG5=""),"",IF(OR($P5=0,AG5=0),0,IF((AG5*100%)/$P5&gt;100%,100%,(AG5*100%)/$P5))))</f>
        <v>1</v>
      </c>
      <c r="AI5" s="101" t="str">
        <f t="shared" ref="AI5" si="0">IF(AF5="","",IF(AH5&lt;100%, IF(AH5&lt;50%, "ALERTA","EN TERMINO"), IF(AH5=100%, "OK", "EN TERMINO")))</f>
        <v>OK</v>
      </c>
      <c r="AJ5" s="32" t="s">
        <v>232</v>
      </c>
      <c r="AK5" s="54" t="s">
        <v>233</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25">
      <c r="A6" s="58"/>
      <c r="B6" s="49" t="s">
        <v>165</v>
      </c>
      <c r="C6" s="297"/>
      <c r="D6" s="298"/>
      <c r="E6" s="299"/>
      <c r="F6" s="102" t="s">
        <v>224</v>
      </c>
      <c r="G6" s="302"/>
      <c r="H6" s="288"/>
      <c r="I6" s="300"/>
      <c r="J6" s="130" t="s">
        <v>234</v>
      </c>
      <c r="K6" s="130" t="s">
        <v>235</v>
      </c>
      <c r="L6" s="112">
        <v>1</v>
      </c>
      <c r="M6" s="112" t="s">
        <v>173</v>
      </c>
      <c r="N6" s="112" t="s">
        <v>229</v>
      </c>
      <c r="O6" s="130" t="s">
        <v>230</v>
      </c>
      <c r="P6" s="31">
        <v>1</v>
      </c>
      <c r="Q6" s="5"/>
      <c r="R6" s="131">
        <v>44687</v>
      </c>
      <c r="S6" s="140">
        <v>44742</v>
      </c>
      <c r="T6" s="107"/>
      <c r="U6" s="41"/>
      <c r="V6" s="116"/>
      <c r="W6" s="37"/>
      <c r="X6" s="100"/>
      <c r="Y6" s="110"/>
      <c r="Z6" s="40"/>
      <c r="AA6" s="102"/>
      <c r="AB6" s="42"/>
      <c r="AC6" s="112"/>
      <c r="AD6" s="113">
        <v>44742</v>
      </c>
      <c r="AE6" s="111" t="s">
        <v>236</v>
      </c>
      <c r="AF6" s="40">
        <v>1</v>
      </c>
      <c r="AG6" s="100">
        <f>IF(AF6="","",IF(OR($L6=0,$L6="",AD6=""),"",AF6/$L6))</f>
        <v>1</v>
      </c>
      <c r="AH6" s="117">
        <f>(IF(OR($P6="",AG6=""),"",IF(OR($P6=0,AG6=0),0,IF((AG6*100%)/$P6&gt;100%,100%,(AG6*100%)/$P6))))</f>
        <v>1</v>
      </c>
      <c r="AI6" s="101" t="str">
        <f t="shared" ref="AI6" si="3">IF(AF6="","",IF(AH6&lt;100%, IF(AH6&lt;50%, "ALERTA","EN TERMINO"), IF(AH6=100%, "OK", "EN TERMINO")))</f>
        <v>OK</v>
      </c>
      <c r="AJ6" s="33" t="s">
        <v>237</v>
      </c>
      <c r="AK6" s="54" t="s">
        <v>233</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50000000000003" customHeight="1" x14ac:dyDescent="0.25">
      <c r="A7" s="58"/>
      <c r="B7" s="12"/>
      <c r="C7" s="105"/>
      <c r="D7" s="57"/>
      <c r="E7" s="9"/>
      <c r="F7" s="55"/>
      <c r="G7" s="55"/>
      <c r="H7" s="55"/>
      <c r="I7" s="55"/>
      <c r="J7" s="64"/>
      <c r="K7" s="55"/>
      <c r="L7" s="55"/>
      <c r="M7" s="9"/>
      <c r="N7" s="55"/>
      <c r="O7" s="9"/>
      <c r="P7" s="65"/>
      <c r="Q7" s="9"/>
      <c r="R7" s="66"/>
      <c r="S7" s="68"/>
      <c r="T7" s="67"/>
    </row>
    <row r="8" spans="1:61" ht="39.950000000000003" customHeight="1" x14ac:dyDescent="0.25">
      <c r="A8" s="59"/>
      <c r="B8" s="12"/>
      <c r="C8" s="105"/>
      <c r="D8" s="57"/>
      <c r="E8" s="9"/>
      <c r="F8" s="55"/>
      <c r="G8" s="55"/>
      <c r="H8" s="55"/>
      <c r="I8" s="55"/>
      <c r="J8" s="64"/>
      <c r="K8" s="55"/>
      <c r="L8" s="55"/>
      <c r="M8" s="9"/>
      <c r="N8" s="55"/>
      <c r="O8" s="9"/>
      <c r="P8" s="65"/>
      <c r="Q8" s="9"/>
      <c r="R8" s="66"/>
      <c r="S8" s="68"/>
      <c r="T8" s="67"/>
    </row>
    <row r="9" spans="1:61" ht="39.950000000000003" customHeight="1" x14ac:dyDescent="0.25">
      <c r="A9" s="59"/>
      <c r="B9" s="12"/>
      <c r="C9" s="287"/>
      <c r="D9" s="59"/>
      <c r="F9" s="55"/>
      <c r="G9" s="55"/>
      <c r="H9" s="69"/>
      <c r="I9" s="69"/>
      <c r="J9" s="70"/>
      <c r="K9" s="71"/>
      <c r="M9" s="12"/>
      <c r="N9" s="12"/>
      <c r="O9" s="12"/>
      <c r="P9" s="65"/>
      <c r="R9" s="72"/>
      <c r="S9" s="73"/>
      <c r="T9" s="67"/>
    </row>
    <row r="10" spans="1:61" ht="39.950000000000003" customHeight="1" x14ac:dyDescent="0.25">
      <c r="A10" s="59"/>
      <c r="B10" s="12"/>
      <c r="C10" s="287"/>
      <c r="D10" s="59"/>
      <c r="E10" s="294"/>
      <c r="F10" s="55"/>
      <c r="G10" s="55"/>
      <c r="H10" s="296"/>
      <c r="I10" s="296"/>
      <c r="J10" s="70"/>
      <c r="K10" s="71"/>
      <c r="M10" s="12"/>
      <c r="N10" s="12"/>
      <c r="O10" s="12"/>
      <c r="P10" s="65"/>
      <c r="R10" s="72"/>
      <c r="S10" s="73"/>
      <c r="T10" s="67"/>
    </row>
    <row r="11" spans="1:61" ht="39.950000000000003" customHeight="1" x14ac:dyDescent="0.25">
      <c r="A11" s="59"/>
      <c r="B11" s="12"/>
      <c r="C11" s="287"/>
      <c r="D11" s="59"/>
      <c r="E11" s="294"/>
      <c r="F11" s="55"/>
      <c r="G11" s="55"/>
      <c r="H11" s="296"/>
      <c r="I11" s="296"/>
      <c r="J11" s="70"/>
      <c r="K11" s="71"/>
      <c r="M11" s="12"/>
      <c r="N11" s="12"/>
      <c r="O11" s="12"/>
      <c r="P11" s="65"/>
      <c r="R11" s="72"/>
      <c r="S11" s="73"/>
      <c r="T11" s="67"/>
    </row>
    <row r="12" spans="1:61" ht="39.950000000000003" customHeight="1" x14ac:dyDescent="0.25">
      <c r="A12" s="59"/>
      <c r="B12" s="12"/>
      <c r="C12" s="287"/>
      <c r="D12" s="59"/>
      <c r="E12" s="294"/>
      <c r="F12" s="55"/>
      <c r="G12" s="55"/>
      <c r="H12" s="296"/>
      <c r="I12" s="296"/>
      <c r="J12" s="70"/>
      <c r="K12" s="71"/>
      <c r="M12" s="12"/>
      <c r="N12" s="12"/>
      <c r="O12" s="12"/>
      <c r="P12" s="65"/>
      <c r="R12" s="72"/>
      <c r="S12" s="73"/>
      <c r="T12" s="67"/>
    </row>
    <row r="13" spans="1:61" ht="39.950000000000003" customHeight="1" x14ac:dyDescent="0.25">
      <c r="A13" s="59"/>
      <c r="B13" s="12"/>
      <c r="C13" s="287"/>
      <c r="D13" s="59"/>
      <c r="E13" s="294"/>
      <c r="F13" s="55"/>
      <c r="G13" s="55"/>
      <c r="H13" s="296"/>
      <c r="I13" s="296"/>
      <c r="J13" s="70"/>
      <c r="K13" s="71"/>
      <c r="M13" s="12"/>
      <c r="N13" s="12"/>
      <c r="O13" s="12"/>
      <c r="P13" s="65"/>
      <c r="R13" s="72"/>
      <c r="S13" s="73"/>
      <c r="T13" s="67"/>
    </row>
    <row r="14" spans="1:61" ht="39.950000000000003" customHeight="1" x14ac:dyDescent="0.25">
      <c r="A14" s="59"/>
      <c r="B14" s="12"/>
      <c r="C14" s="287"/>
      <c r="D14" s="59"/>
      <c r="E14" s="294"/>
      <c r="F14" s="55"/>
      <c r="G14" s="55"/>
      <c r="H14" s="296"/>
      <c r="I14" s="296"/>
      <c r="J14" s="70"/>
      <c r="K14" s="71"/>
      <c r="M14" s="12"/>
      <c r="N14" s="12"/>
      <c r="O14" s="12"/>
      <c r="P14" s="65"/>
      <c r="R14" s="72"/>
      <c r="S14" s="73"/>
      <c r="T14" s="67"/>
    </row>
    <row r="15" spans="1:61" ht="39.950000000000003" customHeight="1" x14ac:dyDescent="0.25">
      <c r="A15" s="59"/>
      <c r="B15" s="12"/>
      <c r="C15" s="287"/>
      <c r="D15" s="59"/>
      <c r="E15" s="294"/>
      <c r="F15" s="55"/>
      <c r="G15" s="55"/>
      <c r="H15" s="296"/>
      <c r="I15" s="296"/>
      <c r="J15" s="70"/>
      <c r="K15" s="71"/>
      <c r="M15" s="12"/>
      <c r="N15" s="12"/>
      <c r="O15" s="12"/>
      <c r="P15" s="65"/>
      <c r="R15" s="72"/>
      <c r="S15" s="73"/>
      <c r="T15" s="67"/>
    </row>
    <row r="16" spans="1:61" ht="39.950000000000003" customHeight="1" x14ac:dyDescent="0.25">
      <c r="A16" s="59"/>
      <c r="B16" s="12"/>
      <c r="C16" s="287"/>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50000000000003" customHeight="1" x14ac:dyDescent="0.25">
      <c r="A17" s="59"/>
      <c r="B17" s="12"/>
      <c r="C17" s="287"/>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50000000000003" customHeight="1" x14ac:dyDescent="0.25">
      <c r="A18" s="59"/>
      <c r="B18" s="12"/>
      <c r="C18" s="287"/>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50000000000003" customHeight="1" x14ac:dyDescent="0.25">
      <c r="A19" s="59"/>
      <c r="B19" s="12"/>
      <c r="C19" s="287"/>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50000000000003" customHeight="1" x14ac:dyDescent="0.25">
      <c r="A20" s="59"/>
      <c r="B20" s="12"/>
      <c r="C20" s="287"/>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50000000000003" customHeight="1" x14ac:dyDescent="0.25">
      <c r="A21" s="59"/>
      <c r="B21" s="12"/>
      <c r="C21" s="287"/>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50000000000003" customHeight="1" x14ac:dyDescent="0.25">
      <c r="A22" s="59"/>
      <c r="B22" s="12"/>
      <c r="C22" s="287"/>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50000000000003" customHeight="1" x14ac:dyDescent="0.25">
      <c r="A23" s="59"/>
      <c r="B23" s="12"/>
      <c r="C23" s="287"/>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50000000000003" customHeight="1" x14ac:dyDescent="0.25">
      <c r="A24" s="59"/>
      <c r="B24" s="12"/>
      <c r="C24" s="287"/>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50000000000003" customHeight="1" x14ac:dyDescent="0.25">
      <c r="A25" s="59"/>
      <c r="B25" s="12"/>
      <c r="C25" s="287"/>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50000000000003" customHeight="1" x14ac:dyDescent="0.25">
      <c r="A26" s="59"/>
      <c r="B26" s="12"/>
      <c r="C26" s="287"/>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50000000000003" customHeight="1" x14ac:dyDescent="0.25">
      <c r="A27" s="59"/>
      <c r="B27" s="12"/>
      <c r="C27" s="287"/>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50000000000003" customHeight="1" x14ac:dyDescent="0.25">
      <c r="A28" s="59"/>
      <c r="B28" s="12"/>
      <c r="C28" s="287"/>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50000000000003" customHeight="1" x14ac:dyDescent="0.25">
      <c r="A29" s="59"/>
      <c r="B29" s="12"/>
      <c r="C29" s="287"/>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50000000000003" customHeight="1" x14ac:dyDescent="0.25">
      <c r="A30" s="59"/>
      <c r="B30" s="12"/>
      <c r="C30" s="287"/>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50000000000003" customHeight="1" x14ac:dyDescent="0.25">
      <c r="A31" s="59"/>
      <c r="B31" s="12"/>
      <c r="C31" s="287"/>
      <c r="D31" s="59"/>
      <c r="F31" s="80"/>
      <c r="G31" s="80"/>
      <c r="H31" s="69"/>
      <c r="I31" s="69"/>
      <c r="J31" s="69"/>
      <c r="K31" s="81"/>
      <c r="L31" s="81"/>
      <c r="M31" s="12"/>
      <c r="N31" s="12"/>
      <c r="O31" s="69"/>
      <c r="P31" s="65"/>
      <c r="Q31" s="69"/>
      <c r="R31" s="76"/>
      <c r="S31" s="76"/>
      <c r="T31" s="295"/>
      <c r="U31" s="82"/>
      <c r="W31" s="83"/>
      <c r="X31" s="15"/>
      <c r="Y31" s="20"/>
      <c r="Z31" s="14"/>
      <c r="AA31" s="38"/>
      <c r="AB31" s="11"/>
      <c r="AC31" s="22"/>
      <c r="BG31" s="14"/>
    </row>
    <row r="32" spans="1:59" ht="39.950000000000003" customHeight="1" x14ac:dyDescent="0.25">
      <c r="A32" s="59"/>
      <c r="B32" s="12"/>
      <c r="C32" s="287"/>
      <c r="D32" s="59"/>
      <c r="F32" s="80"/>
      <c r="G32" s="80"/>
      <c r="H32" s="69"/>
      <c r="I32" s="81"/>
      <c r="J32" s="69"/>
      <c r="K32" s="81"/>
      <c r="L32" s="81"/>
      <c r="M32" s="12"/>
      <c r="N32" s="12"/>
      <c r="O32" s="81"/>
      <c r="P32" s="65"/>
      <c r="Q32" s="81"/>
      <c r="R32" s="73"/>
      <c r="S32" s="73"/>
      <c r="T32" s="295"/>
      <c r="U32" s="82"/>
      <c r="W32" s="83"/>
      <c r="X32" s="15"/>
      <c r="Y32" s="20"/>
      <c r="Z32" s="14"/>
      <c r="AA32" s="38"/>
      <c r="AB32" s="11"/>
      <c r="AC32" s="22"/>
      <c r="BG32" s="14"/>
    </row>
    <row r="33" spans="1:61" ht="39.950000000000003" customHeight="1" x14ac:dyDescent="0.25">
      <c r="A33" s="59"/>
      <c r="B33" s="12"/>
      <c r="C33" s="287"/>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50000000000003" customHeight="1" x14ac:dyDescent="0.25">
      <c r="A34" s="59"/>
      <c r="B34" s="12"/>
      <c r="C34" s="287"/>
      <c r="D34" s="59"/>
      <c r="F34" s="80"/>
      <c r="G34" s="80"/>
      <c r="H34" s="69"/>
      <c r="I34" s="296"/>
      <c r="J34" s="296"/>
      <c r="K34" s="296"/>
      <c r="L34" s="296"/>
      <c r="M34" s="12"/>
      <c r="N34" s="12"/>
      <c r="O34" s="81"/>
      <c r="P34" s="65"/>
      <c r="Q34" s="296"/>
      <c r="R34" s="295"/>
      <c r="S34" s="295"/>
      <c r="T34" s="73"/>
      <c r="U34" s="82"/>
      <c r="W34" s="83"/>
      <c r="X34" s="15"/>
      <c r="Y34" s="20"/>
      <c r="Z34" s="14"/>
      <c r="AA34" s="39"/>
      <c r="AB34" s="11"/>
      <c r="AC34" s="22"/>
      <c r="BG34" s="14"/>
    </row>
    <row r="35" spans="1:61" ht="39.950000000000003" customHeight="1" x14ac:dyDescent="0.25">
      <c r="A35" s="59"/>
      <c r="B35" s="12"/>
      <c r="C35" s="287"/>
      <c r="D35" s="59"/>
      <c r="F35" s="80"/>
      <c r="G35" s="80"/>
      <c r="H35" s="69"/>
      <c r="I35" s="296"/>
      <c r="J35" s="296"/>
      <c r="K35" s="296"/>
      <c r="L35" s="296"/>
      <c r="M35" s="12"/>
      <c r="N35" s="12"/>
      <c r="O35" s="81"/>
      <c r="P35" s="65"/>
      <c r="Q35" s="296"/>
      <c r="R35" s="295"/>
      <c r="S35" s="295"/>
      <c r="T35" s="73"/>
      <c r="U35" s="82"/>
      <c r="W35" s="83"/>
      <c r="X35" s="15"/>
      <c r="Y35" s="20"/>
      <c r="Z35" s="14"/>
      <c r="AA35" s="39"/>
      <c r="AB35" s="11"/>
      <c r="AC35" s="22"/>
      <c r="BG35" s="14"/>
    </row>
    <row r="36" spans="1:61" ht="39.950000000000003" customHeight="1" x14ac:dyDescent="0.25">
      <c r="A36" s="59"/>
      <c r="B36" s="12"/>
      <c r="C36" s="287"/>
      <c r="D36" s="59"/>
      <c r="F36" s="80"/>
      <c r="G36" s="80"/>
      <c r="H36" s="69"/>
      <c r="I36" s="296"/>
      <c r="J36" s="296"/>
      <c r="K36" s="296"/>
      <c r="L36" s="296"/>
      <c r="M36" s="12"/>
      <c r="N36" s="12"/>
      <c r="O36" s="81"/>
      <c r="P36" s="65"/>
      <c r="Q36" s="296"/>
      <c r="R36" s="295"/>
      <c r="S36" s="295"/>
      <c r="T36" s="295"/>
      <c r="U36" s="82"/>
      <c r="W36" s="83"/>
      <c r="X36" s="15"/>
      <c r="Y36" s="20"/>
      <c r="Z36" s="14"/>
      <c r="AA36" s="39"/>
      <c r="AB36" s="11"/>
      <c r="AC36" s="22"/>
      <c r="BG36" s="14"/>
    </row>
    <row r="37" spans="1:61" ht="39.950000000000003" customHeight="1" x14ac:dyDescent="0.25">
      <c r="A37" s="59"/>
      <c r="B37" s="12"/>
      <c r="C37" s="287"/>
      <c r="D37" s="59"/>
      <c r="F37" s="80"/>
      <c r="G37" s="80"/>
      <c r="H37" s="69"/>
      <c r="I37" s="296"/>
      <c r="J37" s="296"/>
      <c r="K37" s="296"/>
      <c r="L37" s="296"/>
      <c r="M37" s="12"/>
      <c r="N37" s="12"/>
      <c r="O37" s="81"/>
      <c r="P37" s="65"/>
      <c r="Q37" s="296"/>
      <c r="R37" s="295"/>
      <c r="S37" s="295"/>
      <c r="T37" s="295"/>
      <c r="U37" s="82"/>
      <c r="W37" s="83"/>
      <c r="X37" s="15"/>
      <c r="Y37" s="20"/>
      <c r="Z37" s="14"/>
      <c r="AA37" s="39"/>
      <c r="AB37" s="11"/>
      <c r="AC37" s="22"/>
      <c r="BG37" s="14"/>
    </row>
    <row r="38" spans="1:61" ht="39.950000000000003" customHeight="1" x14ac:dyDescent="0.25">
      <c r="A38" s="59"/>
      <c r="B38" s="12"/>
      <c r="C38" s="287"/>
      <c r="D38" s="59"/>
      <c r="F38" s="80"/>
      <c r="G38" s="80"/>
      <c r="H38" s="69"/>
      <c r="I38" s="296"/>
      <c r="J38" s="296"/>
      <c r="K38" s="296"/>
      <c r="L38" s="81"/>
      <c r="M38" s="12"/>
      <c r="N38" s="12"/>
      <c r="O38" s="81"/>
      <c r="P38" s="65"/>
      <c r="Q38" s="296"/>
      <c r="R38" s="295"/>
      <c r="S38" s="295"/>
      <c r="T38" s="295"/>
      <c r="U38" s="82"/>
      <c r="W38" s="83"/>
      <c r="X38" s="15"/>
      <c r="Y38" s="20"/>
      <c r="Z38" s="14"/>
      <c r="AA38" s="39"/>
      <c r="AB38" s="11"/>
      <c r="AC38" s="22"/>
      <c r="BG38" s="14"/>
    </row>
    <row r="39" spans="1:61" ht="39.950000000000003" customHeight="1" x14ac:dyDescent="0.25">
      <c r="A39" s="59"/>
      <c r="B39" s="12"/>
      <c r="C39" s="287"/>
      <c r="D39" s="59"/>
      <c r="F39" s="80"/>
      <c r="G39" s="80"/>
      <c r="H39" s="69"/>
      <c r="I39" s="296"/>
      <c r="J39" s="296"/>
      <c r="K39" s="296"/>
      <c r="L39" s="81"/>
      <c r="M39" s="12"/>
      <c r="N39" s="12"/>
      <c r="O39" s="81"/>
      <c r="P39" s="65"/>
      <c r="Q39" s="296"/>
      <c r="R39" s="295"/>
      <c r="S39" s="295"/>
      <c r="T39" s="295"/>
      <c r="U39" s="82"/>
      <c r="W39" s="83"/>
      <c r="X39" s="15"/>
      <c r="Y39" s="20"/>
      <c r="Z39" s="14"/>
      <c r="AA39" s="39"/>
      <c r="AB39" s="11"/>
      <c r="AC39" s="22"/>
      <c r="BG39" s="14"/>
    </row>
    <row r="40" spans="1:61" ht="39.950000000000003" customHeight="1" x14ac:dyDescent="0.25">
      <c r="A40" s="59"/>
      <c r="B40" s="12"/>
      <c r="C40" s="287"/>
      <c r="D40" s="59"/>
      <c r="F40" s="80"/>
      <c r="G40" s="80"/>
      <c r="H40" s="69"/>
      <c r="I40" s="296"/>
      <c r="J40" s="296"/>
      <c r="K40" s="296"/>
      <c r="L40" s="81"/>
      <c r="M40" s="12"/>
      <c r="N40" s="12"/>
      <c r="O40" s="81"/>
      <c r="P40" s="65"/>
      <c r="Q40" s="296"/>
      <c r="R40" s="295"/>
      <c r="S40" s="295"/>
      <c r="T40" s="295"/>
      <c r="U40" s="82"/>
      <c r="W40" s="83"/>
      <c r="X40" s="15"/>
      <c r="Y40" s="20"/>
      <c r="Z40" s="14"/>
      <c r="AA40" s="39"/>
      <c r="AB40" s="11"/>
      <c r="AC40" s="22"/>
      <c r="BG40" s="14"/>
    </row>
    <row r="41" spans="1:61" ht="39.950000000000003" customHeight="1" x14ac:dyDescent="0.25">
      <c r="A41" s="59"/>
      <c r="B41" s="12"/>
      <c r="C41" s="287"/>
      <c r="D41" s="59"/>
      <c r="F41" s="80"/>
      <c r="G41" s="80"/>
      <c r="H41" s="69"/>
      <c r="I41" s="296"/>
      <c r="J41" s="296"/>
      <c r="K41" s="296"/>
      <c r="L41" s="81"/>
      <c r="M41" s="12"/>
      <c r="N41" s="12"/>
      <c r="O41" s="81"/>
      <c r="P41" s="65"/>
      <c r="Q41" s="296"/>
      <c r="R41" s="295"/>
      <c r="S41" s="295"/>
      <c r="T41" s="295"/>
      <c r="U41" s="82"/>
      <c r="W41" s="83"/>
      <c r="X41" s="15"/>
      <c r="Y41" s="20"/>
      <c r="Z41" s="14"/>
      <c r="AA41" s="39"/>
      <c r="AB41" s="11"/>
      <c r="AC41" s="22"/>
      <c r="BG41" s="14"/>
    </row>
    <row r="42" spans="1:61" ht="39.950000000000003" customHeight="1" x14ac:dyDescent="0.25">
      <c r="A42" s="59"/>
      <c r="B42" s="12"/>
      <c r="C42" s="287"/>
      <c r="D42" s="59"/>
      <c r="F42" s="80"/>
      <c r="G42" s="80"/>
      <c r="H42" s="69"/>
      <c r="I42" s="296"/>
      <c r="J42" s="296"/>
      <c r="K42" s="296"/>
      <c r="L42" s="81"/>
      <c r="M42" s="12"/>
      <c r="N42" s="12"/>
      <c r="O42" s="81"/>
      <c r="P42" s="65"/>
      <c r="Q42" s="296"/>
      <c r="R42" s="295"/>
      <c r="S42" s="295"/>
      <c r="T42" s="295"/>
      <c r="U42" s="82"/>
      <c r="W42" s="83"/>
      <c r="X42" s="15"/>
      <c r="Y42" s="20"/>
      <c r="Z42" s="14"/>
      <c r="AA42" s="39"/>
      <c r="AB42" s="11"/>
      <c r="AC42" s="22"/>
      <c r="BG42" s="14"/>
    </row>
    <row r="43" spans="1:61" ht="39.950000000000003" customHeight="1" x14ac:dyDescent="0.25">
      <c r="A43" s="59"/>
      <c r="B43" s="12"/>
      <c r="C43" s="287"/>
      <c r="D43" s="59"/>
      <c r="F43" s="80"/>
      <c r="G43" s="80"/>
      <c r="H43" s="69"/>
      <c r="I43" s="296"/>
      <c r="J43" s="296"/>
      <c r="K43" s="296"/>
      <c r="L43" s="81"/>
      <c r="M43" s="12"/>
      <c r="N43" s="12"/>
      <c r="O43" s="81"/>
      <c r="P43" s="65"/>
      <c r="Q43" s="296"/>
      <c r="R43" s="295"/>
      <c r="S43" s="295"/>
      <c r="T43" s="295"/>
      <c r="U43" s="82"/>
      <c r="W43" s="83"/>
      <c r="X43" s="15"/>
      <c r="Y43" s="20"/>
      <c r="Z43" s="14"/>
      <c r="AA43" s="39"/>
      <c r="AB43" s="11"/>
      <c r="AC43" s="22"/>
      <c r="BG43" s="14"/>
    </row>
    <row r="44" spans="1:61" ht="39.950000000000003" customHeight="1" x14ac:dyDescent="0.25">
      <c r="A44" s="59"/>
      <c r="B44" s="12"/>
      <c r="C44" s="287"/>
      <c r="D44" s="59"/>
      <c r="F44" s="80"/>
      <c r="G44" s="80"/>
      <c r="H44" s="69"/>
      <c r="I44" s="296"/>
      <c r="J44" s="296"/>
      <c r="K44" s="296"/>
      <c r="L44" s="81"/>
      <c r="M44" s="12"/>
      <c r="N44" s="12"/>
      <c r="O44" s="81"/>
      <c r="P44" s="65"/>
      <c r="Q44" s="296"/>
      <c r="R44" s="295"/>
      <c r="S44" s="295"/>
      <c r="T44" s="295"/>
      <c r="U44" s="82"/>
      <c r="W44" s="83"/>
      <c r="X44" s="15"/>
      <c r="Y44" s="20"/>
      <c r="Z44" s="14"/>
      <c r="AA44" s="39"/>
      <c r="AB44" s="11"/>
      <c r="AC44" s="22"/>
      <c r="BG44" s="14"/>
    </row>
    <row r="45" spans="1:61" ht="39.950000000000003" customHeight="1" x14ac:dyDescent="0.25">
      <c r="A45" s="59"/>
      <c r="B45" s="12"/>
      <c r="C45" s="287"/>
      <c r="D45" s="59"/>
      <c r="F45" s="80"/>
      <c r="G45" s="80"/>
      <c r="H45" s="69"/>
      <c r="I45" s="296"/>
      <c r="J45" s="296"/>
      <c r="K45" s="296"/>
      <c r="L45" s="81"/>
      <c r="M45" s="12"/>
      <c r="N45" s="12"/>
      <c r="O45" s="81"/>
      <c r="P45" s="65"/>
      <c r="Q45" s="296"/>
      <c r="R45" s="295"/>
      <c r="S45" s="295"/>
      <c r="T45" s="295"/>
      <c r="U45" s="82"/>
      <c r="W45" s="83"/>
      <c r="X45" s="15"/>
      <c r="Y45" s="20"/>
      <c r="Z45" s="14"/>
      <c r="AA45" s="39"/>
      <c r="AB45" s="11"/>
      <c r="AC45" s="22"/>
      <c r="BG45" s="14"/>
    </row>
    <row r="46" spans="1:61" ht="39.950000000000003" customHeight="1" x14ac:dyDescent="0.25">
      <c r="A46" s="59"/>
      <c r="B46" s="12"/>
      <c r="C46" s="287"/>
      <c r="D46" s="59"/>
      <c r="F46" s="80"/>
      <c r="G46" s="80"/>
      <c r="H46" s="69"/>
      <c r="I46" s="296"/>
      <c r="J46" s="296"/>
      <c r="K46" s="296"/>
      <c r="L46" s="81"/>
      <c r="M46" s="12"/>
      <c r="N46" s="12"/>
      <c r="O46" s="81"/>
      <c r="P46" s="65"/>
      <c r="Q46" s="296"/>
      <c r="R46" s="295"/>
      <c r="S46" s="295"/>
      <c r="T46" s="295"/>
      <c r="U46" s="82"/>
      <c r="W46" s="83"/>
      <c r="X46" s="15"/>
      <c r="Y46" s="20"/>
      <c r="Z46" s="14"/>
      <c r="AA46" s="39"/>
      <c r="AB46" s="11"/>
      <c r="AC46" s="22"/>
      <c r="BG46" s="14"/>
    </row>
    <row r="47" spans="1:61" s="14" customFormat="1" ht="228" customHeight="1" x14ac:dyDescent="0.25">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25">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50000000000003" customHeight="1" x14ac:dyDescent="0.25">
      <c r="A49" s="57"/>
      <c r="B49" s="12"/>
      <c r="C49" s="292"/>
      <c r="D49" s="57"/>
      <c r="E49" s="291"/>
      <c r="F49" s="80"/>
      <c r="G49" s="80"/>
      <c r="H49" s="292"/>
      <c r="I49" s="293"/>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50000000000003" customHeight="1" x14ac:dyDescent="0.25">
      <c r="A50" s="57"/>
      <c r="B50" s="12"/>
      <c r="C50" s="292"/>
      <c r="D50" s="57"/>
      <c r="E50" s="291"/>
      <c r="F50" s="80"/>
      <c r="G50" s="80"/>
      <c r="H50" s="292"/>
      <c r="I50" s="293"/>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50000000000003" customHeight="1" x14ac:dyDescent="0.25">
      <c r="A51" s="57"/>
      <c r="B51" s="12"/>
      <c r="C51" s="292"/>
      <c r="D51" s="57"/>
      <c r="E51" s="291"/>
      <c r="F51" s="80"/>
      <c r="G51" s="80"/>
      <c r="H51" s="292"/>
      <c r="I51" s="293"/>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50000000000003" customHeight="1" x14ac:dyDescent="0.25">
      <c r="A52" s="57"/>
      <c r="B52" s="12"/>
      <c r="C52" s="292"/>
      <c r="D52" s="57"/>
      <c r="E52" s="291"/>
      <c r="F52" s="80"/>
      <c r="G52" s="80"/>
      <c r="H52" s="287"/>
      <c r="I52" s="293"/>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50000000000003" customHeight="1" x14ac:dyDescent="0.25">
      <c r="A53" s="57"/>
      <c r="B53" s="12"/>
      <c r="C53" s="292"/>
      <c r="D53" s="57"/>
      <c r="E53" s="291"/>
      <c r="F53" s="80"/>
      <c r="G53" s="80"/>
      <c r="H53" s="287"/>
      <c r="I53" s="293"/>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50000000000003" customHeight="1" x14ac:dyDescent="0.25">
      <c r="A54" s="57"/>
      <c r="B54" s="12"/>
      <c r="C54" s="292"/>
      <c r="D54" s="57"/>
      <c r="E54" s="291"/>
      <c r="F54" s="80"/>
      <c r="G54" s="80"/>
      <c r="H54" s="287"/>
      <c r="I54" s="293"/>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50000000000003" customHeight="1" x14ac:dyDescent="0.25">
      <c r="A55" s="57"/>
      <c r="B55" s="12"/>
      <c r="C55" s="292"/>
      <c r="D55" s="57"/>
      <c r="E55" s="291"/>
      <c r="F55" s="80"/>
      <c r="G55" s="80"/>
      <c r="H55" s="292"/>
      <c r="I55" s="293"/>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50000000000003" customHeight="1" x14ac:dyDescent="0.25">
      <c r="A56" s="57"/>
      <c r="B56" s="12"/>
      <c r="C56" s="292"/>
      <c r="D56" s="57"/>
      <c r="E56" s="291"/>
      <c r="F56" s="80"/>
      <c r="G56" s="80"/>
      <c r="H56" s="292"/>
      <c r="I56" s="293"/>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50000000000003" customHeight="1" x14ac:dyDescent="0.25">
      <c r="A57" s="57"/>
      <c r="B57" s="12"/>
      <c r="C57" s="292"/>
      <c r="D57" s="57"/>
      <c r="E57" s="291"/>
      <c r="F57" s="80"/>
      <c r="G57" s="80"/>
      <c r="H57" s="292"/>
      <c r="I57" s="293"/>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50000000000003" customHeight="1" x14ac:dyDescent="0.25">
      <c r="A58" s="57"/>
      <c r="B58" s="12"/>
      <c r="C58" s="292"/>
      <c r="D58" s="57"/>
      <c r="E58" s="291"/>
      <c r="F58" s="80"/>
      <c r="G58" s="80"/>
      <c r="H58" s="292"/>
      <c r="I58" s="293"/>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50000000000003" customHeight="1" x14ac:dyDescent="0.25">
      <c r="A59" s="57"/>
      <c r="B59" s="12"/>
      <c r="C59" s="292"/>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50000000000003" customHeight="1" x14ac:dyDescent="0.25">
      <c r="A60" s="57"/>
      <c r="B60" s="12"/>
      <c r="C60" s="292"/>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50000000000003" customHeight="1" x14ac:dyDescent="0.25">
      <c r="A61" s="57"/>
      <c r="B61" s="12"/>
      <c r="C61" s="292"/>
      <c r="D61" s="59"/>
      <c r="E61" s="291"/>
      <c r="F61" s="80"/>
      <c r="G61" s="80"/>
      <c r="H61" s="291"/>
      <c r="I61" s="293"/>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50000000000003" customHeight="1" x14ac:dyDescent="0.25">
      <c r="A62" s="57"/>
      <c r="B62" s="12"/>
      <c r="C62" s="292"/>
      <c r="D62" s="59"/>
      <c r="E62" s="291"/>
      <c r="F62" s="80"/>
      <c r="G62" s="80"/>
      <c r="H62" s="291"/>
      <c r="I62" s="293"/>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50000000000003" customHeight="1" x14ac:dyDescent="0.25">
      <c r="A63" s="57"/>
      <c r="B63" s="12"/>
      <c r="C63" s="292"/>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50000000000003" customHeight="1" x14ac:dyDescent="0.25">
      <c r="A64" s="57"/>
      <c r="B64" s="12"/>
      <c r="C64" s="292"/>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50000000000003" customHeight="1" x14ac:dyDescent="0.25">
      <c r="A65" s="57"/>
      <c r="B65" s="12"/>
      <c r="C65" s="292"/>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50000000000003" customHeight="1" x14ac:dyDescent="0.25">
      <c r="A66" s="57"/>
      <c r="B66" s="12"/>
      <c r="C66" s="292"/>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50000000000003" customHeight="1" x14ac:dyDescent="0.25">
      <c r="A67" s="57"/>
      <c r="B67" s="12"/>
      <c r="C67" s="292"/>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50000000000003" customHeight="1" x14ac:dyDescent="0.25">
      <c r="A68" s="57"/>
      <c r="B68" s="12"/>
      <c r="C68" s="292"/>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50000000000003" customHeight="1" x14ac:dyDescent="0.25">
      <c r="A69" s="57"/>
      <c r="B69" s="12"/>
      <c r="C69" s="292"/>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50000000000003" customHeight="1" x14ac:dyDescent="0.25">
      <c r="A70" s="57"/>
      <c r="B70" s="12"/>
      <c r="C70" s="292"/>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25">
      <c r="A71" s="57"/>
      <c r="B71" s="12"/>
      <c r="C71" s="23"/>
      <c r="D71" s="57"/>
      <c r="E71" s="9"/>
      <c r="F71" s="80"/>
      <c r="G71" s="80"/>
      <c r="H71" s="55"/>
      <c r="I71" s="9"/>
      <c r="J71" s="64"/>
      <c r="K71" s="55"/>
      <c r="L71" s="9"/>
      <c r="M71" s="9"/>
      <c r="N71" s="93"/>
      <c r="O71" s="9"/>
      <c r="P71" s="65"/>
      <c r="Q71" s="9"/>
      <c r="R71" s="19"/>
      <c r="S71" s="19"/>
      <c r="T71" s="9"/>
    </row>
    <row r="72" spans="1:16361" ht="39.950000000000003" customHeight="1" x14ac:dyDescent="0.25">
      <c r="A72" s="61"/>
      <c r="B72" s="12"/>
      <c r="C72" s="287"/>
      <c r="D72" s="61"/>
      <c r="E72" s="12"/>
      <c r="F72" s="12"/>
      <c r="G72" s="12"/>
      <c r="H72" s="12"/>
      <c r="I72" s="12"/>
      <c r="K72" s="12"/>
      <c r="L72" s="12"/>
      <c r="N72" s="12"/>
      <c r="O72" s="12"/>
      <c r="P72" s="12"/>
      <c r="Q72" s="12"/>
      <c r="R72" s="56"/>
      <c r="S72" s="56"/>
      <c r="T72" s="9"/>
    </row>
    <row r="73" spans="1:16361" ht="39.950000000000003" customHeight="1" x14ac:dyDescent="0.25">
      <c r="A73" s="61"/>
      <c r="B73" s="12"/>
      <c r="C73" s="287"/>
      <c r="D73" s="61"/>
      <c r="E73" s="12"/>
      <c r="F73" s="12"/>
      <c r="G73" s="12"/>
      <c r="H73" s="12"/>
      <c r="I73" s="12"/>
      <c r="K73" s="12"/>
      <c r="N73" s="12"/>
      <c r="O73" s="12"/>
      <c r="P73" s="12"/>
      <c r="Q73" s="12"/>
      <c r="R73" s="56"/>
      <c r="S73" s="56"/>
      <c r="T73" s="9"/>
    </row>
    <row r="74" spans="1:16361" ht="39.950000000000003" customHeight="1" x14ac:dyDescent="0.25">
      <c r="A74" s="61"/>
      <c r="B74" s="12"/>
      <c r="C74" s="287"/>
      <c r="D74" s="61"/>
      <c r="E74" s="12"/>
      <c r="F74" s="12"/>
      <c r="G74" s="12"/>
      <c r="H74" s="12"/>
      <c r="I74" s="12"/>
      <c r="J74" s="94"/>
      <c r="K74" s="12"/>
      <c r="N74" s="12"/>
      <c r="O74" s="12"/>
      <c r="P74" s="12"/>
      <c r="Q74" s="12"/>
      <c r="R74" s="56"/>
      <c r="S74" s="56"/>
      <c r="T74" s="9"/>
    </row>
    <row r="75" spans="1:16361" ht="39.950000000000003" customHeight="1" x14ac:dyDescent="0.25">
      <c r="A75" s="61"/>
      <c r="B75" s="12"/>
      <c r="C75" s="287"/>
      <c r="D75" s="61"/>
      <c r="E75" s="12"/>
      <c r="F75" s="12"/>
      <c r="G75" s="12"/>
      <c r="H75" s="12"/>
      <c r="I75" s="12"/>
      <c r="J75" s="94"/>
      <c r="K75" s="12"/>
      <c r="N75" s="12"/>
      <c r="O75" s="12"/>
      <c r="P75" s="12"/>
      <c r="Q75" s="12"/>
      <c r="R75" s="56"/>
      <c r="S75" s="56"/>
      <c r="T75" s="9"/>
    </row>
    <row r="76" spans="1:16361" ht="39.950000000000003" customHeight="1" x14ac:dyDescent="0.25">
      <c r="A76" s="61"/>
      <c r="B76" s="12"/>
      <c r="C76" s="287"/>
      <c r="D76" s="61"/>
      <c r="E76" s="12"/>
      <c r="F76" s="12"/>
      <c r="G76" s="12"/>
      <c r="H76" s="12"/>
      <c r="I76" s="12"/>
      <c r="J76" s="94"/>
      <c r="K76" s="12"/>
      <c r="N76" s="12"/>
      <c r="O76" s="12"/>
      <c r="P76" s="12"/>
      <c r="Q76" s="12"/>
      <c r="R76" s="56"/>
      <c r="S76" s="56"/>
      <c r="T76" s="9"/>
    </row>
    <row r="77" spans="1:16361" ht="39.950000000000003" customHeight="1" x14ac:dyDescent="0.25">
      <c r="A77" s="61"/>
      <c r="B77" s="12"/>
      <c r="C77" s="287"/>
      <c r="D77" s="61"/>
      <c r="E77" s="12"/>
      <c r="F77" s="12"/>
      <c r="G77" s="12"/>
      <c r="H77" s="12"/>
      <c r="I77" s="12"/>
      <c r="J77" s="94"/>
      <c r="K77" s="12"/>
      <c r="N77" s="12"/>
      <c r="O77" s="12"/>
      <c r="P77" s="12"/>
      <c r="Q77" s="12"/>
      <c r="R77" s="56"/>
      <c r="S77" s="56"/>
      <c r="T77" s="9"/>
    </row>
    <row r="78" spans="1:16361" ht="39.950000000000003" customHeight="1" x14ac:dyDescent="0.25">
      <c r="A78" s="61"/>
      <c r="B78" s="12"/>
      <c r="C78" s="287"/>
      <c r="D78" s="61"/>
      <c r="E78" s="12"/>
      <c r="F78" s="12"/>
      <c r="G78" s="12"/>
      <c r="H78" s="12"/>
      <c r="I78" s="12"/>
      <c r="J78" s="94"/>
      <c r="K78" s="12"/>
      <c r="N78" s="12"/>
      <c r="O78" s="12"/>
      <c r="P78" s="12"/>
      <c r="Q78" s="12"/>
      <c r="R78" s="56"/>
      <c r="S78" s="56"/>
      <c r="T78" s="9"/>
    </row>
    <row r="79" spans="1:16361" ht="39.950000000000003" customHeight="1" x14ac:dyDescent="0.25">
      <c r="A79" s="61"/>
      <c r="B79" s="12"/>
      <c r="C79" s="287"/>
      <c r="D79" s="61"/>
      <c r="E79" s="12"/>
      <c r="F79" s="12"/>
      <c r="G79" s="12"/>
      <c r="H79" s="12"/>
      <c r="I79" s="12"/>
      <c r="J79" s="94"/>
      <c r="N79" s="12"/>
      <c r="O79" s="12"/>
      <c r="P79" s="12"/>
      <c r="Q79" s="12"/>
      <c r="R79" s="56"/>
      <c r="S79" s="56"/>
      <c r="T79" s="9"/>
    </row>
    <row r="80" spans="1:16361" ht="39.950000000000003" customHeight="1" x14ac:dyDescent="0.25">
      <c r="A80" s="61"/>
      <c r="B80" s="12"/>
      <c r="C80" s="287"/>
      <c r="D80" s="61"/>
      <c r="E80" s="12"/>
      <c r="F80" s="12"/>
      <c r="G80" s="12"/>
      <c r="H80" s="12"/>
      <c r="I80" s="12"/>
      <c r="J80" s="94"/>
      <c r="N80" s="12"/>
      <c r="O80" s="12"/>
      <c r="P80" s="12"/>
      <c r="Q80" s="12"/>
      <c r="R80" s="56"/>
      <c r="S80" s="56"/>
      <c r="T80" s="9"/>
    </row>
    <row r="81" spans="1:20" ht="39.950000000000003" customHeight="1" x14ac:dyDescent="0.25">
      <c r="A81" s="61"/>
      <c r="B81" s="12"/>
      <c r="C81" s="287"/>
      <c r="D81" s="61"/>
      <c r="E81" s="12"/>
      <c r="F81" s="12"/>
      <c r="G81" s="12"/>
      <c r="H81" s="12"/>
      <c r="I81" s="12"/>
      <c r="J81" s="94"/>
      <c r="N81" s="12"/>
      <c r="O81" s="12"/>
      <c r="P81" s="12"/>
      <c r="Q81" s="12"/>
      <c r="R81" s="56"/>
      <c r="S81" s="56"/>
      <c r="T81" s="9"/>
    </row>
    <row r="82" spans="1:20" ht="39.950000000000003" customHeight="1" x14ac:dyDescent="0.25">
      <c r="A82" s="61"/>
      <c r="B82" s="12"/>
      <c r="C82" s="287"/>
      <c r="D82" s="61"/>
      <c r="E82" s="12"/>
      <c r="F82" s="12"/>
      <c r="G82" s="12"/>
      <c r="H82" s="12"/>
      <c r="I82" s="12"/>
      <c r="J82" s="94"/>
      <c r="N82" s="12"/>
      <c r="O82" s="12"/>
      <c r="P82" s="12"/>
      <c r="Q82" s="12"/>
      <c r="R82" s="56"/>
      <c r="S82" s="56"/>
      <c r="T82" s="9"/>
    </row>
    <row r="83" spans="1:20" ht="39.950000000000003" customHeight="1" x14ac:dyDescent="0.25">
      <c r="A83" s="61"/>
      <c r="B83" s="12"/>
      <c r="C83" s="287"/>
      <c r="D83" s="61"/>
      <c r="E83" s="12"/>
      <c r="F83" s="12"/>
      <c r="G83" s="12"/>
      <c r="H83" s="12"/>
      <c r="I83" s="12"/>
      <c r="J83" s="94"/>
      <c r="N83" s="12"/>
      <c r="O83" s="12"/>
      <c r="P83" s="12"/>
      <c r="Q83" s="12"/>
      <c r="R83" s="56"/>
      <c r="S83" s="56"/>
      <c r="T83" s="9"/>
    </row>
    <row r="84" spans="1:20" ht="39.950000000000003" customHeight="1" x14ac:dyDescent="0.25">
      <c r="A84" s="60"/>
      <c r="B84" s="12"/>
      <c r="C84" s="287"/>
      <c r="D84" s="59"/>
      <c r="E84" s="12"/>
      <c r="F84" s="80"/>
      <c r="G84" s="80"/>
      <c r="H84" s="12"/>
      <c r="I84" s="55"/>
      <c r="J84" s="64"/>
      <c r="M84" s="12"/>
      <c r="N84" s="12"/>
      <c r="P84" s="65"/>
      <c r="R84" s="19"/>
      <c r="S84" s="19"/>
      <c r="T84" s="95"/>
    </row>
    <row r="85" spans="1:20" ht="39.950000000000003" customHeight="1" x14ac:dyDescent="0.25">
      <c r="A85" s="60"/>
      <c r="B85" s="12"/>
      <c r="C85" s="287"/>
      <c r="D85" s="59"/>
      <c r="F85" s="80"/>
      <c r="G85" s="80"/>
      <c r="H85" s="96"/>
      <c r="I85" s="55"/>
      <c r="J85" s="97"/>
      <c r="N85" s="12"/>
      <c r="P85" s="65"/>
      <c r="R85" s="19"/>
      <c r="S85" s="19"/>
      <c r="T85" s="95"/>
    </row>
    <row r="86" spans="1:20" ht="39.950000000000003" customHeight="1" x14ac:dyDescent="0.25">
      <c r="A86" s="61"/>
      <c r="B86" s="12"/>
      <c r="C86" s="287"/>
      <c r="D86" s="61"/>
      <c r="E86" s="12"/>
      <c r="F86" s="12"/>
      <c r="G86" s="12"/>
      <c r="H86" s="12"/>
      <c r="I86" s="12"/>
      <c r="K86" s="12"/>
      <c r="L86" s="12"/>
      <c r="M86" s="12"/>
      <c r="N86" s="12"/>
      <c r="O86" s="12"/>
      <c r="P86" s="90"/>
      <c r="Q86" s="12"/>
      <c r="R86" s="56"/>
      <c r="S86" s="56"/>
      <c r="T86" s="19"/>
    </row>
    <row r="87" spans="1:20" ht="39.950000000000003" customHeight="1" x14ac:dyDescent="0.25">
      <c r="A87" s="61"/>
      <c r="B87" s="12"/>
      <c r="C87" s="287"/>
      <c r="D87" s="61"/>
      <c r="E87" s="291"/>
      <c r="F87" s="12"/>
      <c r="G87" s="12"/>
      <c r="H87" s="12"/>
      <c r="I87" s="291"/>
      <c r="J87" s="289"/>
      <c r="K87" s="12"/>
      <c r="L87" s="12"/>
      <c r="M87" s="12"/>
      <c r="N87" s="12"/>
      <c r="O87" s="12"/>
      <c r="P87" s="90"/>
      <c r="Q87" s="12"/>
      <c r="R87" s="56"/>
      <c r="S87" s="56"/>
      <c r="T87" s="19"/>
    </row>
    <row r="88" spans="1:20" ht="39.950000000000003" customHeight="1" x14ac:dyDescent="0.25">
      <c r="A88" s="61"/>
      <c r="B88" s="12"/>
      <c r="C88" s="287"/>
      <c r="D88" s="61"/>
      <c r="E88" s="291"/>
      <c r="F88" s="12"/>
      <c r="G88" s="12"/>
      <c r="H88" s="12"/>
      <c r="I88" s="291"/>
      <c r="J88" s="289"/>
      <c r="K88" s="12"/>
      <c r="L88" s="12"/>
      <c r="M88" s="12"/>
      <c r="N88" s="12"/>
      <c r="O88" s="12"/>
      <c r="P88" s="90"/>
      <c r="Q88" s="12"/>
      <c r="R88" s="56"/>
      <c r="S88" s="56"/>
      <c r="T88" s="19"/>
    </row>
    <row r="89" spans="1:20" ht="39.950000000000003" customHeight="1" x14ac:dyDescent="0.25">
      <c r="A89" s="61"/>
      <c r="B89" s="12"/>
      <c r="C89" s="287"/>
      <c r="D89" s="61"/>
      <c r="E89" s="12"/>
      <c r="F89" s="12"/>
      <c r="G89" s="12"/>
      <c r="H89" s="12"/>
      <c r="I89" s="12"/>
      <c r="K89" s="12"/>
      <c r="L89" s="12"/>
      <c r="M89" s="12"/>
      <c r="N89" s="12"/>
      <c r="O89" s="12"/>
      <c r="P89" s="90"/>
      <c r="Q89" s="12"/>
      <c r="R89" s="56"/>
      <c r="S89" s="56"/>
      <c r="T89" s="56"/>
    </row>
    <row r="90" spans="1:20" ht="39.950000000000003" customHeight="1" x14ac:dyDescent="0.25">
      <c r="A90" s="61"/>
      <c r="B90" s="12"/>
      <c r="C90" s="287"/>
      <c r="D90" s="61"/>
      <c r="E90" s="12"/>
      <c r="F90" s="12"/>
      <c r="G90" s="12"/>
      <c r="H90" s="12"/>
      <c r="I90" s="12"/>
      <c r="K90" s="12"/>
      <c r="L90" s="12"/>
      <c r="M90" s="12"/>
      <c r="N90" s="12"/>
      <c r="O90" s="12"/>
      <c r="P90" s="90"/>
      <c r="Q90" s="12"/>
      <c r="R90" s="56"/>
      <c r="S90" s="56"/>
      <c r="T90" s="9"/>
    </row>
    <row r="91" spans="1:20" ht="39.950000000000003" customHeight="1" x14ac:dyDescent="0.25">
      <c r="A91" s="61"/>
      <c r="B91" s="12"/>
      <c r="C91" s="287"/>
      <c r="D91" s="61"/>
      <c r="E91" s="12"/>
      <c r="F91" s="12"/>
      <c r="G91" s="12"/>
      <c r="H91" s="12"/>
      <c r="I91" s="12"/>
      <c r="K91" s="12"/>
      <c r="L91" s="12"/>
      <c r="M91" s="12"/>
      <c r="N91" s="12"/>
      <c r="O91" s="12"/>
      <c r="P91" s="90"/>
      <c r="Q91" s="12"/>
      <c r="R91" s="56"/>
      <c r="S91" s="56"/>
      <c r="T91" s="9"/>
    </row>
    <row r="92" spans="1:20" ht="39.950000000000003" customHeight="1" x14ac:dyDescent="0.25">
      <c r="A92" s="61"/>
      <c r="B92" s="12"/>
      <c r="C92" s="287"/>
      <c r="D92" s="61"/>
      <c r="E92" s="12"/>
      <c r="F92" s="12"/>
      <c r="G92" s="12"/>
      <c r="H92" s="12"/>
      <c r="I92" s="12"/>
      <c r="K92" s="12"/>
      <c r="L92" s="12"/>
      <c r="M92" s="12"/>
      <c r="N92" s="12"/>
      <c r="O92" s="12"/>
      <c r="P92" s="90"/>
      <c r="Q92" s="12"/>
      <c r="R92" s="56"/>
      <c r="S92" s="56"/>
      <c r="T92" s="73"/>
    </row>
    <row r="93" spans="1:20" ht="39.950000000000003" customHeight="1" x14ac:dyDescent="0.25">
      <c r="A93" s="61"/>
      <c r="B93" s="12"/>
      <c r="C93" s="287"/>
      <c r="D93" s="61"/>
      <c r="E93" s="12"/>
      <c r="F93" s="12"/>
      <c r="G93" s="12"/>
      <c r="H93" s="12"/>
      <c r="I93" s="12"/>
      <c r="K93" s="12"/>
      <c r="L93" s="12"/>
      <c r="M93" s="12"/>
      <c r="N93" s="12"/>
      <c r="O93" s="12"/>
      <c r="P93" s="90"/>
      <c r="Q93" s="12"/>
      <c r="R93" s="56"/>
      <c r="S93" s="56"/>
      <c r="T93" s="9"/>
    </row>
    <row r="94" spans="1:20" ht="39.950000000000003" customHeight="1" x14ac:dyDescent="0.25">
      <c r="A94" s="61"/>
      <c r="B94" s="12"/>
      <c r="C94" s="287"/>
      <c r="D94" s="61"/>
      <c r="E94" s="12"/>
      <c r="F94" s="12"/>
      <c r="G94" s="12"/>
      <c r="H94" s="12"/>
      <c r="I94" s="12"/>
      <c r="K94" s="12"/>
      <c r="L94" s="12"/>
      <c r="M94" s="12"/>
      <c r="N94" s="12"/>
      <c r="O94" s="12"/>
      <c r="P94" s="90"/>
      <c r="Q94" s="12"/>
      <c r="R94" s="56"/>
      <c r="S94" s="56"/>
      <c r="T94" s="9"/>
    </row>
    <row r="95" spans="1:20" ht="39.950000000000003" customHeight="1" x14ac:dyDescent="0.25">
      <c r="A95" s="290"/>
      <c r="B95" s="291"/>
      <c r="C95" s="287"/>
      <c r="D95" s="61"/>
      <c r="E95" s="291"/>
      <c r="F95" s="12"/>
      <c r="G95" s="12"/>
      <c r="H95" s="291"/>
      <c r="I95" s="291"/>
      <c r="K95" s="12"/>
      <c r="L95" s="12"/>
      <c r="M95" s="12"/>
      <c r="N95" s="12"/>
      <c r="O95" s="12"/>
      <c r="P95" s="90"/>
      <c r="Q95" s="12"/>
      <c r="R95" s="56"/>
      <c r="S95" s="56"/>
      <c r="T95" s="9"/>
    </row>
    <row r="96" spans="1:20" ht="39.950000000000003" customHeight="1" x14ac:dyDescent="0.25">
      <c r="A96" s="290"/>
      <c r="B96" s="291"/>
      <c r="C96" s="287"/>
      <c r="D96" s="61"/>
      <c r="E96" s="291"/>
      <c r="F96" s="12"/>
      <c r="G96" s="12"/>
      <c r="H96" s="291"/>
      <c r="I96" s="291"/>
      <c r="K96" s="12"/>
      <c r="L96" s="12"/>
      <c r="M96" s="12"/>
      <c r="N96" s="12"/>
      <c r="O96" s="12"/>
      <c r="P96" s="90"/>
      <c r="Q96" s="12"/>
      <c r="R96" s="56"/>
      <c r="S96" s="56"/>
      <c r="T96" s="9"/>
    </row>
    <row r="97" spans="1:59" ht="39.950000000000003" customHeight="1" x14ac:dyDescent="0.25">
      <c r="A97" s="60"/>
      <c r="B97" s="12"/>
      <c r="C97" s="287"/>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50000000000003" customHeight="1" x14ac:dyDescent="0.25">
      <c r="A98" s="60"/>
      <c r="B98" s="12"/>
      <c r="C98" s="287"/>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xr:uid="{00000000-0009-0000-0000-000005000000}">
    <filterColumn colId="13">
      <filters>
        <filter val="Unidad de Loterias"/>
      </filters>
    </filterColumn>
  </autoFilter>
  <mergeCells count="114">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 ref="O2:O3"/>
    <mergeCell ref="P2:P3"/>
    <mergeCell ref="Q2:Q3"/>
    <mergeCell ref="R2:R3"/>
    <mergeCell ref="AG2:AG3"/>
    <mergeCell ref="AH2:AH3"/>
    <mergeCell ref="AI2:AI3"/>
    <mergeCell ref="AJ2:AJ3"/>
    <mergeCell ref="AK2:AK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s>
  <conditionalFormatting sqref="Z5:Z6">
    <cfRule type="containsText" dxfId="89" priority="114" stopIfTrue="1" operator="containsText" text="OK">
      <formula>NOT(ISERROR(SEARCH("OK",Z5)))</formula>
    </cfRule>
    <cfRule type="containsText" dxfId="88" priority="113" stopIfTrue="1" operator="containsText" text="ALERTA">
      <formula>NOT(ISERROR(SEARCH("ALERTA",Z5)))</formula>
    </cfRule>
    <cfRule type="containsText" priority="112" operator="containsText" text="AMARILLO">
      <formula>NOT(ISERROR(SEARCH("AMARILLO",Z5)))</formula>
    </cfRule>
    <cfRule type="containsText" dxfId="87" priority="111" stopIfTrue="1" operator="containsText" text="EN TERMINO">
      <formula>NOT(ISERROR(SEARCH("EN TERMINO",Z5)))</formula>
    </cfRule>
  </conditionalFormatting>
  <conditionalFormatting sqref="Z16:Z46">
    <cfRule type="containsText" dxfId="86" priority="29" stopIfTrue="1" operator="containsText" text="EN TERMINO">
      <formula>NOT(ISERROR(SEARCH("EN TERMINO",Z16)))</formula>
    </cfRule>
    <cfRule type="containsText" priority="30" operator="containsText" text="AMARILLO">
      <formula>NOT(ISERROR(SEARCH("AMARILLO",Z16)))</formula>
    </cfRule>
    <cfRule type="containsText" dxfId="85" priority="31" stopIfTrue="1" operator="containsText" text="ALERTA">
      <formula>NOT(ISERROR(SEARCH("ALERTA",Z16)))</formula>
    </cfRule>
    <cfRule type="containsText" dxfId="84" priority="32" stopIfTrue="1" operator="containsText" text="OK">
      <formula>NOT(ISERROR(SEARCH("OK",Z16)))</formula>
    </cfRule>
  </conditionalFormatting>
  <conditionalFormatting sqref="Z97:Z98">
    <cfRule type="containsText" dxfId="83" priority="65" stopIfTrue="1" operator="containsText" text="OK">
      <formula>NOT(ISERROR(SEARCH("OK",Z97)))</formula>
    </cfRule>
    <cfRule type="containsText" dxfId="82" priority="64" stopIfTrue="1" operator="containsText" text="ALERTA">
      <formula>NOT(ISERROR(SEARCH("ALERTA",Z97)))</formula>
    </cfRule>
    <cfRule type="containsText" priority="63" operator="containsText" text="AMARILLO">
      <formula>NOT(ISERROR(SEARCH("AMARILLO",Z97)))</formula>
    </cfRule>
    <cfRule type="containsText" dxfId="81" priority="62" stopIfTrue="1" operator="containsText" text="EN TERMINO">
      <formula>NOT(ISERROR(SEARCH("EN TERMINO",Z97)))</formula>
    </cfRule>
  </conditionalFormatting>
  <conditionalFormatting sqref="AC5:AC6">
    <cfRule type="containsText" dxfId="80" priority="116" stopIfTrue="1" operator="containsText" text="PENDIENTE">
      <formula>NOT(ISERROR(SEARCH("PENDIENTE",AC5)))</formula>
    </cfRule>
    <cfRule type="containsText" dxfId="79" priority="115" stopIfTrue="1" operator="containsText" text="CUMPLIDA">
      <formula>NOT(ISERROR(SEARCH("CUMPLIDA",AC5)))</formula>
    </cfRule>
    <cfRule type="containsText" dxfId="78" priority="117" stopIfTrue="1" operator="containsText" text="INCUMPLIDA">
      <formula>NOT(ISERROR(SEARCH("INCUMPLIDA",AC5)))</formula>
    </cfRule>
  </conditionalFormatting>
  <conditionalFormatting sqref="AC16:AC46">
    <cfRule type="containsText" dxfId="77" priority="33" operator="containsText" text="PENDIENTE">
      <formula>NOT(ISERROR(SEARCH("PENDIENTE",AC16)))</formula>
    </cfRule>
    <cfRule type="containsText" dxfId="76" priority="36" stopIfTrue="1" operator="containsText" text="CUMPLIDA">
      <formula>NOT(ISERROR(SEARCH("CUMPLIDA",AC16)))</formula>
    </cfRule>
    <cfRule type="containsText" dxfId="75" priority="35" stopIfTrue="1" operator="containsText" text="INCUMPLIDA">
      <formula>NOT(ISERROR(SEARCH("INCUMPLIDA",AC16)))</formula>
    </cfRule>
    <cfRule type="containsText" dxfId="74" priority="34" stopIfTrue="1" operator="containsText" text="PENDIENTE">
      <formula>NOT(ISERROR(SEARCH("PENDIENTE",AC16)))</formula>
    </cfRule>
  </conditionalFormatting>
  <conditionalFormatting sqref="AC97:AC98">
    <cfRule type="containsText" dxfId="73" priority="48" operator="containsText" text="PENDIENTE">
      <formula>NOT(ISERROR(SEARCH("PENDIENTE",AC97)))</formula>
    </cfRule>
    <cfRule type="containsText" dxfId="72" priority="49" stopIfTrue="1" operator="containsText" text="PENDIENTE">
      <formula>NOT(ISERROR(SEARCH("PENDIENTE",AC97)))</formula>
    </cfRule>
    <cfRule type="containsText" dxfId="71" priority="51" stopIfTrue="1" operator="containsText" text="CUMPLIDA">
      <formula>NOT(ISERROR(SEARCH("CUMPLIDA",AC97)))</formula>
    </cfRule>
    <cfRule type="containsText" dxfId="70" priority="50" stopIfTrue="1" operator="containsText" text="INCUMPLIDA">
      <formula>NOT(ISERROR(SEARCH("INCUMPLIDA",AC97)))</formula>
    </cfRule>
  </conditionalFormatting>
  <conditionalFormatting sqref="AD97">
    <cfRule type="containsText" dxfId="69" priority="60" operator="containsText" text="cerrado">
      <formula>NOT(ISERROR(SEARCH("cerrado",AD97)))</formula>
    </cfRule>
    <cfRule type="containsText" dxfId="68" priority="59" operator="containsText" text="cerrada">
      <formula>NOT(ISERROR(SEARCH("cerrada",AD97)))</formula>
    </cfRule>
    <cfRule type="containsText" dxfId="67" priority="61" operator="containsText" text="Abierto">
      <formula>NOT(ISERROR(SEARCH("Abierto",AD97)))</formula>
    </cfRule>
  </conditionalFormatting>
  <conditionalFormatting sqref="AI5:AI6">
    <cfRule type="containsText" dxfId="66" priority="5" stopIfTrue="1" operator="containsText" text="EN TERMINO">
      <formula>NOT(ISERROR(SEARCH("EN TERMINO",AI5)))</formula>
    </cfRule>
    <cfRule type="containsText" priority="6" operator="containsText" text="AMARILLO">
      <formula>NOT(ISERROR(SEARCH("AMARILLO",AI5)))</formula>
    </cfRule>
    <cfRule type="containsText" dxfId="65" priority="7" stopIfTrue="1" operator="containsText" text="ALERTA">
      <formula>NOT(ISERROR(SEARCH("ALERTA",AI5)))</formula>
    </cfRule>
    <cfRule type="containsText" dxfId="64" priority="8" stopIfTrue="1" operator="containsText" text="OK">
      <formula>NOT(ISERROR(SEARCH("OK",AI5)))</formula>
    </cfRule>
  </conditionalFormatting>
  <conditionalFormatting sqref="AL5:AL6">
    <cfRule type="containsText" dxfId="63" priority="1" operator="containsText" text="ATENCIÓN">
      <formula>NOT(ISERROR(SEARCH("ATENCIÓN",AL5)))</formula>
    </cfRule>
    <cfRule type="containsText" dxfId="62" priority="2" stopIfTrue="1" operator="containsText" text="PENDIENTE">
      <formula>NOT(ISERROR(SEARCH("PENDIENTE",AL5)))</formula>
    </cfRule>
    <cfRule type="containsText" dxfId="61" priority="3" stopIfTrue="1" operator="containsText" text="INCUMPLIDA">
      <formula>NOT(ISERROR(SEARCH("INCUMPLIDA",AL5)))</formula>
    </cfRule>
    <cfRule type="containsText" dxfId="60" priority="4" stopIfTrue="1" operator="containsText" text="CUMPLIDA">
      <formula>NOT(ISERROR(SEARCH("CUMPLIDA",AL5)))</formula>
    </cfRule>
  </conditionalFormatting>
  <conditionalFormatting sqref="AR5:AR6">
    <cfRule type="containsText" dxfId="59" priority="22" stopIfTrue="1" operator="containsText" text="EN TERMINO">
      <formula>NOT(ISERROR(SEARCH("EN TERMINO",AR5)))</formula>
    </cfRule>
    <cfRule type="containsText" dxfId="58" priority="24" stopIfTrue="1" operator="containsText" text="ALERTA">
      <formula>NOT(ISERROR(SEARCH("ALERTA",AR5)))</formula>
    </cfRule>
    <cfRule type="containsText" dxfId="57" priority="25" stopIfTrue="1" operator="containsText" text="OK">
      <formula>NOT(ISERROR(SEARCH("OK",AR5)))</formula>
    </cfRule>
    <cfRule type="containsText" priority="23" operator="containsText" text="AMARILLO">
      <formula>NOT(ISERROR(SEARCH("AMARILLO",AR5)))</formula>
    </cfRule>
  </conditionalFormatting>
  <conditionalFormatting sqref="AR6">
    <cfRule type="dataBar" priority="104">
      <dataBar>
        <cfvo type="min"/>
        <cfvo type="max"/>
        <color rgb="FF638EC6"/>
      </dataBar>
    </cfRule>
  </conditionalFormatting>
  <conditionalFormatting sqref="AU5:AU6">
    <cfRule type="containsText" dxfId="56" priority="26" stopIfTrue="1" operator="containsText" text="CUMPLIDA">
      <formula>NOT(ISERROR(SEARCH("CUMPLIDA",AU5)))</formula>
    </cfRule>
    <cfRule type="containsText" dxfId="55" priority="28" stopIfTrue="1" operator="containsText" text="INCUMPLIDA">
      <formula>NOT(ISERROR(SEARCH("INCUMPLIDA",AU5)))</formula>
    </cfRule>
    <cfRule type="containsText" dxfId="54" priority="27" stopIfTrue="1" operator="containsText" text="PENDIENTE">
      <formula>NOT(ISERROR(SEARCH("PENDIENTE",AU5)))</formula>
    </cfRule>
  </conditionalFormatting>
  <conditionalFormatting sqref="AV5 BG5:BG6">
    <cfRule type="containsText" dxfId="53" priority="21" operator="containsText" text="Abierto">
      <formula>NOT(ISERROR(SEARCH("Abierto",AV5)))</formula>
    </cfRule>
    <cfRule type="containsText" dxfId="52" priority="20" operator="containsText" text="cerrado">
      <formula>NOT(ISERROR(SEARCH("cerrado",AV5)))</formula>
    </cfRule>
    <cfRule type="containsText" dxfId="51" priority="19" operator="containsText" text="cerrada">
      <formula>NOT(ISERROR(SEARCH("cerrada",AV5)))</formula>
    </cfRule>
  </conditionalFormatting>
  <conditionalFormatting sqref="BB5">
    <cfRule type="dataBar" priority="13">
      <dataBar>
        <cfvo type="min"/>
        <cfvo type="max"/>
        <color rgb="FF638EC6"/>
      </dataBar>
    </cfRule>
  </conditionalFormatting>
  <conditionalFormatting sqref="BB5:BB6">
    <cfRule type="containsText" priority="10" operator="containsText" text="AMARILLO">
      <formula>NOT(ISERROR(SEARCH("AMARILLO",BB5)))</formula>
    </cfRule>
    <cfRule type="containsText" dxfId="50" priority="9" stopIfTrue="1" operator="containsText" text="EN TERMINO">
      <formula>NOT(ISERROR(SEARCH("EN TERMINO",BB5)))</formula>
    </cfRule>
    <cfRule type="containsText" dxfId="49" priority="12" stopIfTrue="1" operator="containsText" text="OK">
      <formula>NOT(ISERROR(SEARCH("OK",BB5)))</formula>
    </cfRule>
    <cfRule type="containsText" dxfId="48" priority="11" stopIfTrue="1" operator="containsText" text="ALERTA">
      <formula>NOT(ISERROR(SEARCH("ALERTA",BB5)))</formula>
    </cfRule>
  </conditionalFormatting>
  <conditionalFormatting sqref="BB6">
    <cfRule type="dataBar" priority="105">
      <dataBar>
        <cfvo type="min"/>
        <cfvo type="max"/>
        <color rgb="FF638EC6"/>
      </dataBar>
    </cfRule>
  </conditionalFormatting>
  <conditionalFormatting sqref="BE5">
    <cfRule type="containsText" dxfId="47" priority="17" stopIfTrue="1" operator="containsText" text="INCUMPLIDA">
      <formula>NOT(ISERROR(SEARCH("INCUMPLIDA",BE5)))</formula>
    </cfRule>
    <cfRule type="containsText" dxfId="46" priority="16" stopIfTrue="1" operator="containsText" text="CUMPLIDA">
      <formula>NOT(ISERROR(SEARCH("CUMPLIDA",BE5)))</formula>
    </cfRule>
    <cfRule type="containsText" dxfId="45" priority="15" stopIfTrue="1" operator="containsText" text="INCUMPLIDA">
      <formula>NOT(ISERROR(SEARCH("INCUMPLIDA",BE5)))</formula>
    </cfRule>
    <cfRule type="containsText" dxfId="44" priority="14" stopIfTrue="1" operator="containsText" text="PENDIENTE">
      <formula>NOT(ISERROR(SEARCH("PENDIENTE",BE5)))</formula>
    </cfRule>
  </conditionalFormatting>
  <conditionalFormatting sqref="BE5:BE6">
    <cfRule type="containsText" dxfId="43" priority="18" stopIfTrue="1" operator="containsText" text="CUMPLIDA">
      <formula>NOT(ISERROR(SEARCH("CUMPLIDA",BE5)))</formula>
    </cfRule>
  </conditionalFormatting>
  <conditionalFormatting sqref="BE6">
    <cfRule type="containsText" dxfId="42" priority="102" stopIfTrue="1" operator="containsText" text="PENDIENTE">
      <formula>NOT(ISERROR(SEARCH("PENDIENTE",BE6)))</formula>
    </cfRule>
    <cfRule type="containsText" dxfId="41" priority="103" stopIfTrue="1" operator="containsText" text="INCUMPLIDA">
      <formula>NOT(ISERROR(SEARCH("INCUMPLIDA",BE6)))</formula>
    </cfRule>
  </conditionalFormatting>
  <conditionalFormatting sqref="BG31:BG46">
    <cfRule type="containsText" dxfId="40" priority="37" operator="containsText" text="cerrada">
      <formula>NOT(ISERROR(SEARCH("cerrada",BG31)))</formula>
    </cfRule>
    <cfRule type="containsText" dxfId="39" priority="38" operator="containsText" text="cerrado">
      <formula>NOT(ISERROR(SEARCH("cerrado",BG31)))</formula>
    </cfRule>
    <cfRule type="containsText" dxfId="38" priority="39" operator="containsText" text="Abierto">
      <formula>NOT(ISERROR(SEARCH("Abierto",BG31)))</formula>
    </cfRule>
  </conditionalFormatting>
  <conditionalFormatting sqref="BG97:BG98">
    <cfRule type="containsText" dxfId="37" priority="56" operator="containsText" text="cerrada">
      <formula>NOT(ISERROR(SEARCH("cerrada",BG97)))</formula>
    </cfRule>
    <cfRule type="containsText" dxfId="36" priority="57" operator="containsText" text="cerrado">
      <formula>NOT(ISERROR(SEARCH("cerrado",BG97)))</formula>
    </cfRule>
    <cfRule type="containsText" dxfId="35" priority="58" operator="containsText" text="Abierto">
      <formula>NOT(ISERROR(SEARCH("Abierto",BG97)))</formula>
    </cfRule>
  </conditionalFormatting>
  <dataValidations count="4">
    <dataValidation type="list" allowBlank="1" showInputMessage="1" showErrorMessage="1" sqref="N7:N47 F47:G70 F84:G85 F97:G98" xr:uid="{00000000-0002-0000-05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xr:uid="{00000000-0002-0000-0500-000001000000}">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xr:uid="{00000000-0002-0000-0500-000002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xr:uid="{00000000-0002-0000-0500-000003000000}">
      <formula1>0</formula1>
      <formula2>390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BI6"/>
  <sheetViews>
    <sheetView topLeftCell="B4"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hidden="1"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customWidth="1"/>
    <col min="31" max="31" width="35.7109375" customWidth="1"/>
    <col min="32" max="32" width="10" customWidth="1"/>
    <col min="33" max="33" width="12.28515625" customWidth="1"/>
    <col min="34" max="34" width="14.5703125" customWidth="1"/>
    <col min="35" max="35" width="13.42578125" customWidth="1"/>
    <col min="36" max="36" width="17.140625" customWidth="1"/>
    <col min="37" max="37" width="9.85546875" customWidth="1"/>
    <col min="38" max="38" width="15"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customWidth="1" collapsed="1"/>
    <col min="62" max="16384" width="11.42578125" style="13"/>
  </cols>
  <sheetData>
    <row r="1" spans="1:61" ht="39.950000000000003" customHeight="1" x14ac:dyDescent="0.25">
      <c r="A1" s="271"/>
      <c r="B1" s="271"/>
      <c r="C1" s="271"/>
      <c r="D1" s="271"/>
      <c r="E1" s="271"/>
      <c r="F1" s="271"/>
      <c r="G1" s="271"/>
      <c r="H1" s="271"/>
      <c r="I1" s="270" t="s">
        <v>107</v>
      </c>
      <c r="J1" s="270"/>
      <c r="K1" s="270"/>
      <c r="L1" s="270"/>
      <c r="M1" s="270"/>
      <c r="N1" s="270"/>
      <c r="O1" s="270"/>
      <c r="P1" s="270"/>
      <c r="Q1" s="270"/>
      <c r="R1" s="270"/>
      <c r="S1" s="270"/>
      <c r="T1" s="46"/>
      <c r="U1" s="272" t="s">
        <v>108</v>
      </c>
      <c r="V1" s="272"/>
      <c r="W1" s="272"/>
      <c r="X1" s="272"/>
      <c r="Y1" s="272"/>
      <c r="Z1" s="272"/>
      <c r="AA1" s="272"/>
      <c r="AB1" s="272"/>
      <c r="AC1" s="272"/>
      <c r="AD1" s="273" t="s">
        <v>109</v>
      </c>
      <c r="AE1" s="273"/>
      <c r="AF1" s="273"/>
      <c r="AG1" s="273"/>
      <c r="AH1" s="273"/>
      <c r="AI1" s="273"/>
      <c r="AJ1" s="273"/>
      <c r="AK1" s="273"/>
      <c r="AL1" s="51"/>
      <c r="AM1" s="274" t="s">
        <v>110</v>
      </c>
      <c r="AN1" s="274"/>
      <c r="AO1" s="274"/>
      <c r="AP1" s="274"/>
      <c r="AQ1" s="274"/>
      <c r="AR1" s="274"/>
      <c r="AS1" s="274"/>
      <c r="AT1" s="274"/>
      <c r="AU1" s="52"/>
      <c r="AV1" s="266" t="s">
        <v>111</v>
      </c>
      <c r="AW1" s="266"/>
      <c r="AX1" s="266"/>
      <c r="AY1" s="266"/>
      <c r="AZ1" s="266"/>
      <c r="BA1" s="266"/>
      <c r="BB1" s="266"/>
      <c r="BC1" s="266"/>
      <c r="BD1" s="53"/>
      <c r="BE1" s="268" t="s">
        <v>61</v>
      </c>
      <c r="BF1" s="268"/>
      <c r="BG1" s="268"/>
      <c r="BH1" s="268"/>
      <c r="BI1" s="268"/>
    </row>
    <row r="2" spans="1:61" ht="39.950000000000003" customHeight="1" x14ac:dyDescent="0.25">
      <c r="A2" s="269" t="s">
        <v>112</v>
      </c>
      <c r="B2" s="269" t="s">
        <v>9</v>
      </c>
      <c r="C2" s="269" t="s">
        <v>11</v>
      </c>
      <c r="D2" s="269" t="s">
        <v>113</v>
      </c>
      <c r="E2" s="269" t="s">
        <v>114</v>
      </c>
      <c r="F2" s="269" t="s">
        <v>13</v>
      </c>
      <c r="G2" s="269" t="s">
        <v>15</v>
      </c>
      <c r="H2" s="269" t="s">
        <v>17</v>
      </c>
      <c r="I2" s="267" t="s">
        <v>62</v>
      </c>
      <c r="J2" s="270" t="s">
        <v>115</v>
      </c>
      <c r="K2" s="270"/>
      <c r="L2" s="270"/>
      <c r="M2" s="267" t="s">
        <v>63</v>
      </c>
      <c r="N2" s="267" t="s">
        <v>116</v>
      </c>
      <c r="O2" s="267" t="s">
        <v>117</v>
      </c>
      <c r="P2" s="267" t="s">
        <v>32</v>
      </c>
      <c r="Q2" s="267" t="s">
        <v>118</v>
      </c>
      <c r="R2" s="267" t="s">
        <v>119</v>
      </c>
      <c r="S2" s="267" t="s">
        <v>120</v>
      </c>
      <c r="T2" s="44"/>
      <c r="U2" s="276" t="s">
        <v>121</v>
      </c>
      <c r="V2" s="276" t="s">
        <v>122</v>
      </c>
      <c r="W2" s="276" t="s">
        <v>69</v>
      </c>
      <c r="X2" s="276" t="s">
        <v>70</v>
      </c>
      <c r="Y2" s="276" t="s">
        <v>123</v>
      </c>
      <c r="Z2" s="276" t="s">
        <v>72</v>
      </c>
      <c r="AA2" s="276" t="s">
        <v>124</v>
      </c>
      <c r="AB2" s="276" t="s">
        <v>75</v>
      </c>
      <c r="AC2" s="45"/>
      <c r="AD2" s="275" t="s">
        <v>125</v>
      </c>
      <c r="AE2" s="275" t="s">
        <v>220</v>
      </c>
      <c r="AF2" s="275" t="s">
        <v>127</v>
      </c>
      <c r="AG2" s="275" t="s">
        <v>128</v>
      </c>
      <c r="AH2" s="275" t="s">
        <v>129</v>
      </c>
      <c r="AI2" s="275" t="s">
        <v>130</v>
      </c>
      <c r="AJ2" s="275" t="s">
        <v>131</v>
      </c>
      <c r="AK2" s="275" t="s">
        <v>132</v>
      </c>
      <c r="AL2" s="43"/>
      <c r="AM2" s="277" t="s">
        <v>133</v>
      </c>
      <c r="AN2" s="277" t="s">
        <v>134</v>
      </c>
      <c r="AO2" s="277" t="s">
        <v>135</v>
      </c>
      <c r="AP2" s="277" t="s">
        <v>136</v>
      </c>
      <c r="AQ2" s="277" t="s">
        <v>137</v>
      </c>
      <c r="AR2" s="277" t="s">
        <v>138</v>
      </c>
      <c r="AS2" s="277" t="s">
        <v>139</v>
      </c>
      <c r="AT2" s="277" t="s">
        <v>140</v>
      </c>
      <c r="AU2" s="48"/>
      <c r="AV2" s="279" t="s">
        <v>133</v>
      </c>
      <c r="AW2" s="47"/>
      <c r="AX2" s="279" t="s">
        <v>134</v>
      </c>
      <c r="AY2" s="279" t="s">
        <v>135</v>
      </c>
      <c r="AZ2" s="279" t="s">
        <v>136</v>
      </c>
      <c r="BA2" s="279" t="s">
        <v>141</v>
      </c>
      <c r="BB2" s="279" t="s">
        <v>138</v>
      </c>
      <c r="BC2" s="279" t="s">
        <v>139</v>
      </c>
      <c r="BD2" s="279" t="s">
        <v>142</v>
      </c>
      <c r="BE2" s="278" t="s">
        <v>52</v>
      </c>
      <c r="BF2" s="278" t="s">
        <v>143</v>
      </c>
      <c r="BG2" s="278" t="s">
        <v>144</v>
      </c>
      <c r="BH2" s="278" t="s">
        <v>145</v>
      </c>
      <c r="BI2" s="280" t="s">
        <v>146</v>
      </c>
    </row>
    <row r="3" spans="1:61" ht="39.950000000000003" customHeight="1" x14ac:dyDescent="0.25">
      <c r="A3" s="269"/>
      <c r="B3" s="269"/>
      <c r="C3" s="269"/>
      <c r="D3" s="269"/>
      <c r="E3" s="269"/>
      <c r="F3" s="269"/>
      <c r="G3" s="269"/>
      <c r="H3" s="269"/>
      <c r="I3" s="267"/>
      <c r="J3" s="34" t="s">
        <v>147</v>
      </c>
      <c r="K3" s="44" t="s">
        <v>24</v>
      </c>
      <c r="L3" s="44" t="s">
        <v>26</v>
      </c>
      <c r="M3" s="267"/>
      <c r="N3" s="267"/>
      <c r="O3" s="267"/>
      <c r="P3" s="267"/>
      <c r="Q3" s="267"/>
      <c r="R3" s="267"/>
      <c r="S3" s="267"/>
      <c r="T3" s="44" t="s">
        <v>148</v>
      </c>
      <c r="U3" s="276"/>
      <c r="V3" s="276"/>
      <c r="W3" s="276"/>
      <c r="X3" s="276"/>
      <c r="Y3" s="276"/>
      <c r="Z3" s="276"/>
      <c r="AA3" s="276"/>
      <c r="AB3" s="276"/>
      <c r="AC3" s="45" t="s">
        <v>52</v>
      </c>
      <c r="AD3" s="275"/>
      <c r="AE3" s="275"/>
      <c r="AF3" s="275"/>
      <c r="AG3" s="275"/>
      <c r="AH3" s="275"/>
      <c r="AI3" s="275"/>
      <c r="AJ3" s="275"/>
      <c r="AK3" s="275"/>
      <c r="AL3" s="43" t="s">
        <v>52</v>
      </c>
      <c r="AM3" s="277"/>
      <c r="AN3" s="277"/>
      <c r="AO3" s="277"/>
      <c r="AP3" s="277"/>
      <c r="AQ3" s="277"/>
      <c r="AR3" s="277"/>
      <c r="AS3" s="277"/>
      <c r="AT3" s="277"/>
      <c r="AU3" s="48" t="s">
        <v>52</v>
      </c>
      <c r="AV3" s="279"/>
      <c r="AW3" s="47" t="s">
        <v>149</v>
      </c>
      <c r="AX3" s="279"/>
      <c r="AY3" s="279"/>
      <c r="AZ3" s="279"/>
      <c r="BA3" s="279"/>
      <c r="BB3" s="279"/>
      <c r="BC3" s="279"/>
      <c r="BD3" s="279"/>
      <c r="BE3" s="278"/>
      <c r="BF3" s="278"/>
      <c r="BG3" s="278"/>
      <c r="BH3" s="278"/>
      <c r="BI3" s="280"/>
    </row>
    <row r="4" spans="1:61" ht="39.950000000000003" customHeight="1" x14ac:dyDescent="0.25">
      <c r="A4" s="1" t="s">
        <v>150</v>
      </c>
      <c r="B4" s="1" t="s">
        <v>151</v>
      </c>
      <c r="C4" s="1" t="s">
        <v>152</v>
      </c>
      <c r="D4" s="1" t="s">
        <v>150</v>
      </c>
      <c r="E4" s="1" t="s">
        <v>153</v>
      </c>
      <c r="F4" s="1" t="s">
        <v>151</v>
      </c>
      <c r="G4" s="1"/>
      <c r="H4" s="1" t="s">
        <v>154</v>
      </c>
      <c r="I4" s="2" t="s">
        <v>155</v>
      </c>
      <c r="J4" s="35" t="s">
        <v>156</v>
      </c>
      <c r="K4" s="2"/>
      <c r="L4" s="2" t="s">
        <v>157</v>
      </c>
      <c r="M4" s="2" t="s">
        <v>151</v>
      </c>
      <c r="N4" s="2" t="s">
        <v>151</v>
      </c>
      <c r="O4" s="2" t="s">
        <v>158</v>
      </c>
      <c r="P4" s="2" t="s">
        <v>151</v>
      </c>
      <c r="Q4" s="2" t="s">
        <v>159</v>
      </c>
      <c r="R4" s="2" t="s">
        <v>150</v>
      </c>
      <c r="S4" s="2" t="s">
        <v>150</v>
      </c>
      <c r="T4" s="2" t="s">
        <v>150</v>
      </c>
      <c r="U4" s="26" t="s">
        <v>150</v>
      </c>
      <c r="V4" s="26" t="s">
        <v>160</v>
      </c>
      <c r="W4" s="26" t="s">
        <v>161</v>
      </c>
      <c r="X4" s="26" t="s">
        <v>162</v>
      </c>
      <c r="Y4" s="26" t="s">
        <v>162</v>
      </c>
      <c r="Z4" s="26" t="s">
        <v>158</v>
      </c>
      <c r="AA4" s="26" t="s">
        <v>163</v>
      </c>
      <c r="AB4" s="26" t="s">
        <v>151</v>
      </c>
      <c r="AC4" s="26" t="s">
        <v>164</v>
      </c>
      <c r="AD4" s="27" t="s">
        <v>150</v>
      </c>
      <c r="AE4" s="27"/>
      <c r="AF4" s="27" t="s">
        <v>221</v>
      </c>
      <c r="AG4" s="27" t="s">
        <v>162</v>
      </c>
      <c r="AH4" s="27" t="s">
        <v>162</v>
      </c>
      <c r="AI4" s="27" t="s">
        <v>158</v>
      </c>
      <c r="AJ4" s="27" t="s">
        <v>163</v>
      </c>
      <c r="AK4" s="27" t="s">
        <v>151</v>
      </c>
      <c r="AL4" s="27"/>
      <c r="AM4" s="28" t="s">
        <v>150</v>
      </c>
      <c r="AN4" s="28" t="s">
        <v>160</v>
      </c>
      <c r="AO4" s="28" t="s">
        <v>161</v>
      </c>
      <c r="AP4" s="28" t="s">
        <v>162</v>
      </c>
      <c r="AQ4" s="28" t="s">
        <v>162</v>
      </c>
      <c r="AR4" s="28" t="s">
        <v>158</v>
      </c>
      <c r="AS4" s="28" t="s">
        <v>163</v>
      </c>
      <c r="AT4" s="28" t="s">
        <v>151</v>
      </c>
      <c r="AU4" s="28"/>
      <c r="AV4" s="29" t="s">
        <v>150</v>
      </c>
      <c r="AW4" s="29"/>
      <c r="AX4" s="29" t="s">
        <v>160</v>
      </c>
      <c r="AY4" s="29" t="s">
        <v>161</v>
      </c>
      <c r="AZ4" s="29" t="s">
        <v>162</v>
      </c>
      <c r="BA4" s="29" t="s">
        <v>162</v>
      </c>
      <c r="BB4" s="29" t="s">
        <v>158</v>
      </c>
      <c r="BC4" s="29" t="s">
        <v>163</v>
      </c>
      <c r="BD4" s="29"/>
      <c r="BE4" s="50" t="s">
        <v>164</v>
      </c>
      <c r="BF4" s="50"/>
      <c r="BG4" s="50" t="s">
        <v>164</v>
      </c>
      <c r="BH4" s="50" t="s">
        <v>151</v>
      </c>
      <c r="BI4" s="280"/>
    </row>
    <row r="5" spans="1:61" ht="104.25" customHeight="1" x14ac:dyDescent="0.25">
      <c r="A5" s="58"/>
      <c r="B5" s="49" t="s">
        <v>165</v>
      </c>
      <c r="C5" s="303" t="s">
        <v>222</v>
      </c>
      <c r="D5" s="304">
        <v>44670</v>
      </c>
      <c r="E5" s="299" t="s">
        <v>223</v>
      </c>
      <c r="F5" s="307" t="s">
        <v>238</v>
      </c>
      <c r="G5" s="305">
        <v>143</v>
      </c>
      <c r="H5" s="308" t="s">
        <v>239</v>
      </c>
      <c r="I5" s="309" t="s">
        <v>240</v>
      </c>
      <c r="J5" s="121" t="s">
        <v>241</v>
      </c>
      <c r="K5" s="106" t="s">
        <v>242</v>
      </c>
      <c r="L5" s="119">
        <v>1</v>
      </c>
      <c r="M5" s="119" t="s">
        <v>173</v>
      </c>
      <c r="N5" s="106" t="s">
        <v>243</v>
      </c>
      <c r="O5" s="106" t="s">
        <v>244</v>
      </c>
      <c r="P5" s="31">
        <v>1</v>
      </c>
      <c r="Q5" s="120"/>
      <c r="R5" s="108">
        <v>44682</v>
      </c>
      <c r="S5" s="141">
        <v>44742</v>
      </c>
      <c r="T5" s="122"/>
      <c r="U5" s="108"/>
      <c r="V5" s="109"/>
      <c r="W5" s="40"/>
      <c r="X5" s="100"/>
      <c r="Y5" s="110"/>
      <c r="Z5" s="40"/>
      <c r="AA5" s="111"/>
      <c r="AB5" s="42"/>
      <c r="AC5" s="112"/>
      <c r="AD5" s="113">
        <v>44742</v>
      </c>
      <c r="AE5" s="114" t="s">
        <v>245</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25">
      <c r="A6" s="58"/>
      <c r="B6" s="49" t="s">
        <v>165</v>
      </c>
      <c r="C6" s="303"/>
      <c r="D6" s="304"/>
      <c r="E6" s="299"/>
      <c r="F6" s="307"/>
      <c r="G6" s="306"/>
      <c r="H6" s="308"/>
      <c r="I6" s="309"/>
      <c r="J6" s="121" t="s">
        <v>246</v>
      </c>
      <c r="K6" s="106" t="s">
        <v>247</v>
      </c>
      <c r="L6" s="119">
        <v>1</v>
      </c>
      <c r="M6" s="106" t="s">
        <v>248</v>
      </c>
      <c r="N6" s="106" t="s">
        <v>243</v>
      </c>
      <c r="O6" s="106" t="s">
        <v>244</v>
      </c>
      <c r="P6" s="31">
        <v>1</v>
      </c>
      <c r="Q6" s="120"/>
      <c r="R6" s="108">
        <v>44682</v>
      </c>
      <c r="S6" s="141">
        <v>44711</v>
      </c>
      <c r="T6" s="122"/>
      <c r="U6" s="41"/>
      <c r="V6" s="116"/>
      <c r="W6" s="37"/>
      <c r="X6" s="100"/>
      <c r="Y6" s="110"/>
      <c r="Z6" s="40"/>
      <c r="AA6" s="102"/>
      <c r="AB6" s="42"/>
      <c r="AC6" s="112"/>
      <c r="AD6" s="113">
        <v>44742</v>
      </c>
      <c r="AE6" s="114" t="s">
        <v>249</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250</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xr:uid="{00000000-0009-0000-0000-000006000000}">
    <filterColumn colId="13">
      <filters>
        <filter val="Unidad de Loterias"/>
      </filters>
    </filterColumn>
  </autoFilter>
  <mergeCells count="68">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AD2:AD3"/>
    <mergeCell ref="AE2:AE3"/>
    <mergeCell ref="C5:C6"/>
    <mergeCell ref="D5:D6"/>
    <mergeCell ref="E5:E6"/>
    <mergeCell ref="G5:G6"/>
    <mergeCell ref="G2:G3"/>
    <mergeCell ref="F5:F6"/>
    <mergeCell ref="H5:H6"/>
    <mergeCell ref="I5:I6"/>
    <mergeCell ref="BB2:BB3"/>
    <mergeCell ref="BC2:BC3"/>
    <mergeCell ref="BD2:BD3"/>
    <mergeCell ref="BE2:BE3"/>
    <mergeCell ref="BF2:BF3"/>
    <mergeCell ref="AJ2:AJ3"/>
    <mergeCell ref="AK2:AK3"/>
    <mergeCell ref="AG2:AG3"/>
    <mergeCell ref="AH2:AH3"/>
    <mergeCell ref="AI2:AI3"/>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s>
  <conditionalFormatting sqref="Z5:Z6">
    <cfRule type="containsText" dxfId="34" priority="57" stopIfTrue="1" operator="containsText" text="OK">
      <formula>NOT(ISERROR(SEARCH("OK",Z5)))</formula>
    </cfRule>
    <cfRule type="containsText" dxfId="33" priority="56" stopIfTrue="1" operator="containsText" text="ALERTA">
      <formula>NOT(ISERROR(SEARCH("ALERTA",Z5)))</formula>
    </cfRule>
    <cfRule type="containsText" dxfId="32" priority="54" stopIfTrue="1" operator="containsText" text="EN TERMINO">
      <formula>NOT(ISERROR(SEARCH("EN TERMINO",Z5)))</formula>
    </cfRule>
    <cfRule type="containsText" priority="55" operator="containsText" text="AMARILLO">
      <formula>NOT(ISERROR(SEARCH("AMARILLO",Z5)))</formula>
    </cfRule>
  </conditionalFormatting>
  <conditionalFormatting sqref="AC5:AC6">
    <cfRule type="containsText" dxfId="31" priority="60" stopIfTrue="1" operator="containsText" text="INCUMPLIDA">
      <formula>NOT(ISERROR(SEARCH("INCUMPLIDA",AC5)))</formula>
    </cfRule>
    <cfRule type="containsText" dxfId="30" priority="59" stopIfTrue="1" operator="containsText" text="PENDIENTE">
      <formula>NOT(ISERROR(SEARCH("PENDIENTE",AC5)))</formula>
    </cfRule>
    <cfRule type="containsText" dxfId="29" priority="58" stopIfTrue="1" operator="containsText" text="CUMPLIDA">
      <formula>NOT(ISERROR(SEARCH("CUMPLIDA",AC5)))</formula>
    </cfRule>
  </conditionalFormatting>
  <conditionalFormatting sqref="AI5:AI6">
    <cfRule type="containsText" priority="6" operator="containsText" text="AMARILLO">
      <formula>NOT(ISERROR(SEARCH("AMARILLO",AI5)))</formula>
    </cfRule>
    <cfRule type="containsText" dxfId="28" priority="5" stopIfTrue="1" operator="containsText" text="EN TERMINO">
      <formula>NOT(ISERROR(SEARCH("EN TERMINO",AI5)))</formula>
    </cfRule>
    <cfRule type="containsText" dxfId="27" priority="7" stopIfTrue="1" operator="containsText" text="ALERTA">
      <formula>NOT(ISERROR(SEARCH("ALERTA",AI5)))</formula>
    </cfRule>
    <cfRule type="containsText" dxfId="26" priority="8" stopIfTrue="1" operator="containsText" text="OK">
      <formula>NOT(ISERROR(SEARCH("OK",AI5)))</formula>
    </cfRule>
  </conditionalFormatting>
  <conditionalFormatting sqref="AL5:AL6">
    <cfRule type="containsText" dxfId="25" priority="2" stopIfTrue="1" operator="containsText" text="PENDIENTE">
      <formula>NOT(ISERROR(SEARCH("PENDIENTE",AL5)))</formula>
    </cfRule>
    <cfRule type="containsText" dxfId="24" priority="3" stopIfTrue="1" operator="containsText" text="INCUMPLIDA">
      <formula>NOT(ISERROR(SEARCH("INCUMPLIDA",AL5)))</formula>
    </cfRule>
    <cfRule type="containsText" dxfId="23" priority="4" stopIfTrue="1" operator="containsText" text="CUMPLIDA">
      <formula>NOT(ISERROR(SEARCH("CUMPLIDA",AL5)))</formula>
    </cfRule>
    <cfRule type="containsText" dxfId="22" priority="1" operator="containsText" text="ATENCIÓN">
      <formula>NOT(ISERROR(SEARCH("ATENCIÓN",AL5)))</formula>
    </cfRule>
  </conditionalFormatting>
  <conditionalFormatting sqref="AN6">
    <cfRule type="containsText" dxfId="21" priority="29" operator="containsText" text="cerrada">
      <formula>NOT(ISERROR(SEARCH("cerrada",AN6)))</formula>
    </cfRule>
    <cfRule type="containsText" dxfId="20" priority="30" operator="containsText" text="cerrado">
      <formula>NOT(ISERROR(SEARCH("cerrado",AN6)))</formula>
    </cfRule>
    <cfRule type="containsText" dxfId="19" priority="31" operator="containsText" text="Abierto">
      <formula>NOT(ISERROR(SEARCH("Abierto",AN6)))</formula>
    </cfRule>
  </conditionalFormatting>
  <conditionalFormatting sqref="AR5:AR6">
    <cfRule type="containsText" priority="23" operator="containsText" text="AMARILLO">
      <formula>NOT(ISERROR(SEARCH("AMARILLO",AR5)))</formula>
    </cfRule>
    <cfRule type="containsText" dxfId="18" priority="24" stopIfTrue="1" operator="containsText" text="ALERTA">
      <formula>NOT(ISERROR(SEARCH("ALERTA",AR5)))</formula>
    </cfRule>
    <cfRule type="containsText" dxfId="17" priority="25" stopIfTrue="1" operator="containsText" text="OK">
      <formula>NOT(ISERROR(SEARCH("OK",AR5)))</formula>
    </cfRule>
    <cfRule type="containsText" dxfId="16" priority="22" stopIfTrue="1" operator="containsText" text="EN TERMINO">
      <formula>NOT(ISERROR(SEARCH("EN TERMINO",AR5)))</formula>
    </cfRule>
  </conditionalFormatting>
  <conditionalFormatting sqref="AR6">
    <cfRule type="dataBar" priority="52">
      <dataBar>
        <cfvo type="min"/>
        <cfvo type="max"/>
        <color rgb="FF638EC6"/>
      </dataBar>
    </cfRule>
  </conditionalFormatting>
  <conditionalFormatting sqref="AU5:AU6">
    <cfRule type="containsText" dxfId="15" priority="26" stopIfTrue="1" operator="containsText" text="CUMPLIDA">
      <formula>NOT(ISERROR(SEARCH("CUMPLIDA",AU5)))</formula>
    </cfRule>
    <cfRule type="containsText" dxfId="14" priority="28" stopIfTrue="1" operator="containsText" text="INCUMPLIDA">
      <formula>NOT(ISERROR(SEARCH("INCUMPLIDA",AU5)))</formula>
    </cfRule>
    <cfRule type="containsText" dxfId="13" priority="27" stopIfTrue="1" operator="containsText" text="PENDIENTE">
      <formula>NOT(ISERROR(SEARCH("PENDIENTE",AU5)))</formula>
    </cfRule>
  </conditionalFormatting>
  <conditionalFormatting sqref="AV5 BG5:BG6">
    <cfRule type="containsText" dxfId="12" priority="21" operator="containsText" text="Abierto">
      <formula>NOT(ISERROR(SEARCH("Abierto",AV5)))</formula>
    </cfRule>
    <cfRule type="containsText" dxfId="11" priority="20" operator="containsText" text="cerrado">
      <formula>NOT(ISERROR(SEARCH("cerrado",AV5)))</formula>
    </cfRule>
    <cfRule type="containsText" dxfId="10" priority="19" operator="containsText" text="cerrada">
      <formula>NOT(ISERROR(SEARCH("cerrada",AV5)))</formula>
    </cfRule>
  </conditionalFormatting>
  <conditionalFormatting sqref="BB5">
    <cfRule type="dataBar" priority="13">
      <dataBar>
        <cfvo type="min"/>
        <cfvo type="max"/>
        <color rgb="FF638EC6"/>
      </dataBar>
    </cfRule>
  </conditionalFormatting>
  <conditionalFormatting sqref="BB5:BB6">
    <cfRule type="containsText" dxfId="9" priority="9" stopIfTrue="1" operator="containsText" text="EN TERMINO">
      <formula>NOT(ISERROR(SEARCH("EN TERMINO",BB5)))</formula>
    </cfRule>
    <cfRule type="containsText" priority="10" operator="containsText" text="AMARILLO">
      <formula>NOT(ISERROR(SEARCH("AMARILLO",BB5)))</formula>
    </cfRule>
    <cfRule type="containsText" dxfId="8" priority="11" stopIfTrue="1" operator="containsText" text="ALERTA">
      <formula>NOT(ISERROR(SEARCH("ALERTA",BB5)))</formula>
    </cfRule>
    <cfRule type="containsText" dxfId="7" priority="12" stopIfTrue="1" operator="containsText" text="OK">
      <formula>NOT(ISERROR(SEARCH("OK",BB5)))</formula>
    </cfRule>
  </conditionalFormatting>
  <conditionalFormatting sqref="BB6">
    <cfRule type="dataBar" priority="53">
      <dataBar>
        <cfvo type="min"/>
        <cfvo type="max"/>
        <color rgb="FF638EC6"/>
      </dataBar>
    </cfRule>
  </conditionalFormatting>
  <conditionalFormatting sqref="BE5">
    <cfRule type="containsText" dxfId="6" priority="14" stopIfTrue="1" operator="containsText" text="PENDIENTE">
      <formula>NOT(ISERROR(SEARCH("PENDIENTE",BE5)))</formula>
    </cfRule>
    <cfRule type="containsText" dxfId="5" priority="15" stopIfTrue="1" operator="containsText" text="INCUMPLIDA">
      <formula>NOT(ISERROR(SEARCH("INCUMPLIDA",BE5)))</formula>
    </cfRule>
    <cfRule type="containsText" dxfId="4" priority="17" stopIfTrue="1" operator="containsText" text="INCUMPLIDA">
      <formula>NOT(ISERROR(SEARCH("INCUMPLIDA",BE5)))</formula>
    </cfRule>
    <cfRule type="containsText" dxfId="3" priority="16" stopIfTrue="1" operator="containsText" text="CUMPLIDA">
      <formula>NOT(ISERROR(SEARCH("CUMPLIDA",BE5)))</formula>
    </cfRule>
  </conditionalFormatting>
  <conditionalFormatting sqref="BE5:BE6">
    <cfRule type="containsText" dxfId="2" priority="18" stopIfTrue="1" operator="containsText" text="CUMPLIDA">
      <formula>NOT(ISERROR(SEARCH("CUMPLIDA",BE5)))</formula>
    </cfRule>
  </conditionalFormatting>
  <conditionalFormatting sqref="BE6">
    <cfRule type="containsText" dxfId="1" priority="51" stopIfTrue="1" operator="containsText" text="INCUMPLIDA">
      <formula>NOT(ISERROR(SEARCH("INCUMPLIDA",BE6)))</formula>
    </cfRule>
    <cfRule type="containsText" dxfId="0" priority="50" stopIfTrue="1" operator="containsText" text="PENDIENTE">
      <formula>NOT(ISERROR(SEARCH("PENDIENTE",BE6)))</formula>
    </cfRule>
  </conditionalFormatting>
  <dataValidations count="1">
    <dataValidation type="list" allowBlank="1" showInputMessage="1" showErrorMessage="1" sqref="M6" xr:uid="{00000000-0002-0000-0600-000000000000}">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vt:lpstr>
      <vt:lpstr>Seguimiento</vt:lpstr>
      <vt:lpstr>Resultados seguimiento</vt:lpstr>
      <vt:lpstr>Resultado S</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2023-10-23T21:19:11Z</dcterms:modified>
  <cp:category/>
  <cp:contentStatus/>
</cp:coreProperties>
</file>