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4\4. Enfoque hacia la prevención\Seguimiento planes de mejora\2. Veeduria Distrital\I trimestre\1. Seguimiento\"/>
    </mc:Choice>
  </mc:AlternateContent>
  <bookViews>
    <workbookView showHorizontalScroll="0" showVerticalScroll="0" xWindow="0" yWindow="0" windowWidth="24000" windowHeight="8130" tabRatio="437" activeTab="1"/>
  </bookViews>
  <sheets>
    <sheet name="Instructivo" sheetId="30" r:id="rId1"/>
    <sheet name="Seguimiento" sheetId="28" r:id="rId2"/>
    <sheet name="Resultados seguimiento" sheetId="27" r:id="rId3"/>
    <sheet name="Resultado S" sheetId="29" state="hidden"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Seguimiento!$A$3:$Y$3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 i="28" l="1"/>
  <c r="Y6" i="28"/>
  <c r="Y8" i="28"/>
  <c r="T8" i="28"/>
  <c r="U8" i="28" s="1"/>
  <c r="V8" i="28" s="1"/>
  <c r="T7" i="28"/>
  <c r="U7" i="28" s="1"/>
  <c r="V7" i="28" s="1"/>
  <c r="T6" i="28"/>
  <c r="U6" i="28" s="1"/>
  <c r="V6" i="28" s="1"/>
  <c r="T5" i="28"/>
  <c r="U5" i="28" s="1"/>
  <c r="V5" i="28" s="1"/>
  <c r="T4" i="28"/>
  <c r="U4" i="28" s="1"/>
  <c r="V4" i="28" s="1"/>
  <c r="J6" i="27" l="1"/>
  <c r="I6" i="27"/>
  <c r="H6" i="27"/>
  <c r="G6" i="27"/>
  <c r="F6" i="27"/>
  <c r="E6" i="27"/>
  <c r="Z6" i="28"/>
  <c r="Y4" i="28"/>
  <c r="J7" i="27" l="1"/>
  <c r="F7" i="27"/>
  <c r="H7" i="27"/>
  <c r="I7" i="27"/>
  <c r="F10" i="29" l="1"/>
  <c r="J10" i="29"/>
  <c r="I10" i="29"/>
  <c r="H10" i="29"/>
  <c r="G10" i="29"/>
  <c r="E10" i="29"/>
  <c r="D10" i="29"/>
  <c r="G11" i="29" l="1"/>
  <c r="I11" i="29"/>
  <c r="J11" i="29"/>
  <c r="E11" i="29"/>
  <c r="H11" i="29"/>
  <c r="Y5" i="28" l="1"/>
  <c r="Z7" i="28" l="1"/>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<sst xmlns="http://schemas.openxmlformats.org/spreadsheetml/2006/main" count="721" uniqueCount="277">
  <si>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</si>
  <si>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</si>
  <si>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</si>
  <si>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</si>
  <si>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</si>
  <si>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</si>
  <si>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</si>
  <si>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</si>
  <si>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</si>
  <si>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</si>
  <si>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</si>
  <si>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</si>
  <si>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</si>
  <si>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</si>
  <si>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</si>
  <si>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</si>
  <si>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</si>
  <si>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</si>
  <si>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</si>
  <si>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</si>
  <si>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</si>
  <si>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</si>
  <si>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</si>
  <si>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</si>
  <si>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</si>
  <si>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</si>
  <si>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</si>
  <si>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</si>
  <si>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</si>
  <si>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</si>
  <si>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</si>
  <si>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</si>
  <si>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</si>
  <si>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</si>
  <si>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</si>
  <si>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</si>
  <si>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</si>
  <si>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</si>
  <si>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</si>
  <si>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</si>
  <si>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</si>
  <si>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</si>
  <si>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</si>
  <si>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</si>
  <si>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</si>
  <si>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</si>
  <si>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</si>
  <si>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</si>
  <si>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</si>
  <si>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</si>
  <si>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</si>
  <si>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</si>
  <si>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</si>
  <si>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</si>
  <si>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</si>
  <si>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</si>
  <si>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</si>
  <si>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</si>
  <si>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</si>
  <si>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</si>
  <si>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</si>
  <si>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</si>
  <si>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</si>
  <si>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</si>
  <si>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</si>
  <si>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</si>
  <si>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4.Fecha seguimiento</t>
  </si>
  <si>
    <t>4.Actividades realizadas  a la fecha</t>
  </si>
  <si>
    <t>4.Resultado del indicador</t>
  </si>
  <si>
    <t>4. 100% avance en ejecución de la meta</t>
  </si>
  <si>
    <t>4.Alerta</t>
  </si>
  <si>
    <t>Origen Externo</t>
  </si>
  <si>
    <t>INFORME VISITA DIRECCIÓN DISTRITAL DE ARCHIVO 2019</t>
  </si>
  <si>
    <t>GESTIÓN DOCUMENTAL</t>
  </si>
  <si>
    <t>Correctiva</t>
  </si>
  <si>
    <t>INFORME VISITA DIRECCIÓN DISTRITAL DE ARCHIVO 2020</t>
  </si>
  <si>
    <t>INFORME VISITA DIRECCIÓN DISTRITAL DE ARCHIVO 2021</t>
  </si>
  <si>
    <t>INFORME VISITA DIRECCIÓN DISTRITAL DE ARCHIVO 2022</t>
  </si>
  <si>
    <t>ABIERTO</t>
  </si>
  <si>
    <t>Acción de mejora</t>
  </si>
  <si>
    <t>ÁREA AFECTADA</t>
  </si>
  <si>
    <t>ORIGEN</t>
  </si>
  <si>
    <t>N° OBSERVACIONES</t>
  </si>
  <si>
    <t>N° OBSERVACIONES CERRADAS</t>
  </si>
  <si>
    <t>N° ACCIONES</t>
  </si>
  <si>
    <t>ACCIONES CERRADAS A 31/12/2022</t>
  </si>
  <si>
    <t>ACCIONES CERRADAS I TRIMESTRE 2023</t>
  </si>
  <si>
    <t>ACCIONES INCUMPLIDAS</t>
  </si>
  <si>
    <t xml:space="preserve"> EN EJECUCIÓN</t>
  </si>
  <si>
    <t>UNIDAD DE BIENES Y SERVICIOS</t>
  </si>
  <si>
    <t>TOTAL</t>
  </si>
  <si>
    <t>TABLA RESUMEN ESTADO PLANES DE MEJORAMIENTO</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</si>
  <si>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</si>
  <si>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</si>
  <si>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</si>
  <si>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</si>
  <si>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</si>
  <si>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</si>
  <si>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</si>
  <si>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</si>
  <si>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</si>
  <si>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</si>
  <si>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</si>
  <si>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</si>
  <si>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</si>
  <si>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</si>
  <si>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</si>
  <si>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</si>
  <si>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</si>
  <si>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</si>
  <si>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</si>
  <si>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</si>
  <si>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</si>
  <si>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</si>
  <si>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</si>
  <si>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</si>
  <si>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</si>
  <si>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</si>
  <si>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</si>
  <si>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</si>
  <si>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</si>
  <si>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</si>
  <si>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</si>
  <si>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</si>
  <si>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4.Analisis - Seguimiento OCI4</t>
  </si>
  <si>
    <t>4.Auditor que realizó el seguimiento</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</si>
  <si>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</si>
  <si>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</si>
  <si>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</si>
  <si>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</si>
  <si>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</si>
  <si>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</si>
  <si>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</si>
  <si>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</si>
  <si>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</si>
  <si>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</si>
  <si>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</si>
  <si>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</si>
  <si>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</si>
  <si>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</si>
  <si>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</si>
  <si>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</si>
  <si>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</si>
  <si>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</si>
  <si>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</si>
  <si>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</si>
  <si>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</si>
  <si>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</si>
  <si>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</si>
  <si>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</si>
  <si>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</si>
  <si>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</si>
  <si>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</si>
  <si>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</si>
  <si>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</si>
  <si>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</si>
  <si>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</si>
  <si>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</si>
  <si>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</si>
  <si>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</si>
  <si>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</si>
  <si>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</si>
  <si>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</si>
  <si>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</si>
  <si>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</si>
  <si>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</si>
  <si>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</si>
  <si>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</si>
  <si>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</si>
  <si>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</si>
  <si>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</si>
  <si>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</si>
  <si>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</si>
  <si>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</si>
  <si>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</si>
  <si>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</si>
  <si>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</si>
  <si>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</si>
  <si>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</si>
  <si>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</si>
  <si>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</si>
  <si>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</si>
  <si>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</si>
  <si>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</si>
  <si>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</si>
  <si>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</si>
  <si>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</si>
  <si>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</si>
  <si>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</si>
  <si>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</si>
  <si>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</si>
  <si>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</si>
  <si>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</si>
  <si>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</si>
  <si>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</si>
  <si>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</si>
  <si>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</si>
  <si>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</si>
  <si>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</si>
  <si>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</si>
  <si>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</si>
  <si>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</si>
  <si>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</si>
  <si>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</si>
  <si>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</si>
  <si>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</si>
  <si>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</si>
  <si>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</si>
  <si>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</si>
  <si>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</si>
  <si>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</si>
  <si>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</si>
  <si>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</si>
  <si>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</si>
  <si>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</si>
  <si>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</si>
  <si>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</si>
  <si>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</si>
  <si>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</si>
  <si>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</si>
  <si>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</si>
  <si>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</si>
  <si>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</si>
  <si>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</si>
  <si>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</si>
  <si>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</si>
  <si>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</si>
  <si>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</si>
  <si>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</si>
  <si>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</si>
  <si>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</si>
  <si>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</si>
  <si>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Modificación Fecha terminación
(DD-MM-AA)</t>
  </si>
  <si>
    <t>Seguimiento I Trimestre</t>
  </si>
  <si>
    <t>1.Fecha seguimiento</t>
  </si>
  <si>
    <t>1.Detalle del avance de la acción de mejora</t>
  </si>
  <si>
    <t>1.Actividades realizadas  a la fecha</t>
  </si>
  <si>
    <t>1.Resultado del indicador</t>
  </si>
  <si>
    <t>1. 25% avance en ejecución de la meta</t>
  </si>
  <si>
    <t>1.Alerta</t>
  </si>
  <si>
    <t>1.Analisis - Seguimiento OCI</t>
  </si>
  <si>
    <t>1.Auditor que realizó el seguimiento</t>
  </si>
  <si>
    <t>1. Estado de la acción</t>
  </si>
  <si>
    <t>Investigación sumaria
Expediente Veeduría Distrital 20225003339900022E</t>
  </si>
  <si>
    <t xml:space="preserve">GESTIÓN CONTRACTUAL </t>
  </si>
  <si>
    <t>Falta de apropiación por parte de los servidores públicos y contratistas de las directrices  y guías relacionadas con elaboración de estudios de mercado y estudios previos.</t>
  </si>
  <si>
    <t>Elaborar y socializar circular con las recomendaciones para la elaboración de documentos precontractuales (estudios de mercado, matriz de riegos, formatos, anexos técnicos, estudios previos)</t>
  </si>
  <si>
    <t xml:space="preserve">Elaborar y socializar circular reiterando los puntos de control existentes y los responsables de aplicarlos en el proceso de elaboración de estudios previos y sus anexos </t>
  </si>
  <si>
    <t>Realizar, previo a la elaboración de los estudios, la definición de los requisitos técnicos adecuados para la satisfacción de las diferentes necesidades de la entidad.</t>
  </si>
  <si>
    <t xml:space="preserve">Déficit en el planteamiento del documento de los requisitos técnicos previos a la contratación y en la elaboración de los estudios previos </t>
  </si>
  <si>
    <t xml:space="preserve"> Realizar un estudio con el propósito de establecer, acorde con la realidad del mercado,  los requitos habiltantes para participar en el proceso y definir los criterios ponderables que permitiran seleccionar al proponente mas idoneo para ejeccucion del contrato. 
 </t>
  </si>
  <si>
    <t xml:space="preserve">Deficit en el planteamiento del documento de los requisitos tecnicos previos a la contratacion y en la elaboracion de los estudios previos </t>
  </si>
  <si>
    <t xml:space="preserve">Solicitar por medio de un comunicado al concesionario las observaciones y recomendaciones respecto  de las caracteristicas tecnicas del formulario. Las cuales se encuentran contenidas en el anexo tecnico respectivo que hace parte del pliego de condiciones, y hacer seguimiento a la respuesta del mismo. </t>
  </si>
  <si>
    <t>Realizar capacitaciones para el uso y aplicación de las Guías elaboradas por Colombia Compra Eficiente, aplicables al régimen especial, con el fin de mejorar la gestión contractual de la entidad.</t>
  </si>
  <si>
    <t>Autocontrol insuficiente en la actualización y refuerzo permanente de las capacitaciones requeridas para mejorar continuamente la gestión contractual</t>
  </si>
  <si>
    <t>Realizar capacitación a todos los servidores y contratistas que participan en procesos de contratación, en el uso y aplicación de las guías de Colombia compra eficiente aplicables al régimen especial</t>
  </si>
  <si>
    <t>1 circular emitida y socializada</t>
  </si>
  <si>
    <t xml:space="preserve">Un (1) estudio de mercado elaborado. </t>
  </si>
  <si>
    <t>Una (1) respuesta recibida del concesionario frente a las caracteristicas tecnicas del formulario.</t>
  </si>
  <si>
    <t>1 capacitación</t>
  </si>
  <si>
    <t>Secretaría General</t>
  </si>
  <si>
    <t>Unidad de Apuestas y Control de Juegos</t>
  </si>
  <si>
    <t>SECRETARÍA GENERAL/
UNIDAD DE APUESTAS Y CONTROL DE JUEGOS</t>
  </si>
  <si>
    <t>Seguimiento OCI</t>
  </si>
  <si>
    <t>Pendiente de Cierre por el ente de control</t>
  </si>
  <si>
    <t xml:space="preserve">Manuela Hernández J. </t>
  </si>
  <si>
    <t xml:space="preserve">Emitir directivas a los servidores públicos y contratistas responsables de la elaboración y aprobación de los estudios y documentos previos, de verificar cuidadosamente los documentos antes de ser publicados en el aplicativo Secop II para evitar ambigüedades en la interpretación de las condiciones; y establecer los puntos de control necesarios para garantizarlo, con el fin de evitar transgredir o vulnerar principios propios de la gestión administrativa como transparencia, selección objetiva y planeación. </t>
  </si>
  <si>
    <t xml:space="preserve">Cicrular N°07 del 2023 y socialización. </t>
  </si>
  <si>
    <t>Soportes de capacitación en "Guía Colombia Compra Eficiente para regimen especial"</t>
  </si>
  <si>
    <t xml:space="preserve">Se sugiere el cierre de la acción; realizado el análisis a los soportes remitidos por el proceso responsable mediante correo electrónico del 11/3/2024 y 15/03/2024, se identificó lo siguiente: 
-. Circular N°07 del 29/02/2024 cuyo asunto es "RECOMENDACIONES PARA LA ELABORACIÓN DE ESTUDIOS PREVIOS, ANALISIS DEL SECTOR, ESTUDIO DE MERCADO Y MATRIZ DE RIEGOS".
-. Memorando n°3-2024-482 del 07/03/2024 con el cual se socializó la circular a los jefes de área. 
-. Soporte de comunicación (correo electrónico) del 15/03/2024, solicitando a los jefes de unidad revisión y socialización de la circular n°07 al interior de sus equipos de trabajo con el fin de entender e implementar los lineamientos registrados para el proceso de contratación. 
Por tanto, esta Oficina recomienda a los jefes de Unidad implementar la recomendación dada desde la Secretaría General. </t>
  </si>
  <si>
    <t xml:space="preserve">Se sugiere el cierre de la acción; realizado el análisis a los soportes remitidos por el proceso responsable mediante correo electrónico del 11/3/2024 y 15/03/2024, se identificó lo siguiente: 
-. Circular N°07 del 29/02/2024 cuyo asunto es "RECOMENDACIONES PARA LA ELABORACIÓN DE ESTUDIOS PREVIOS, ANALISIS DEL SECTOR, ESTUDIO DE MERCADO Y MATRIZ DE RIEGOS"; en la hoja n°5 de la circular se especifica que se deben seguir las actividades establecidas en los 5 procedimientos asociados al proceso de Gestión Contractual para cada modalidad de contratación (en los cuales se definen los puntos de control y responsables) y el manual de contratación vigente en la entidad, entre otros. 
-. Memorando n°3-2024-482 del 07/03/2024 con el cual se socializó la circular a los jefes de área. 
-. Correo electrónico del 15/03/2024, solicitando a los jefes de unidad revisión y socialización de la circular n°07 al interior de sus equipos de trabajo con el fin de entender e implementar los lineamientos registrados para el proceso de contratación. 
Por tanto, esta Oficina recomienda a los jefes de Unidad implementar la recomendación dada desde la Secretaría General. </t>
  </si>
  <si>
    <t xml:space="preserve">Se sugiere el cierre de la acción; realizado el análisis a los soportes remitidos por el proceso responsable mediante correo electrónico del 11/3/2024 y 18/03/2024, se identificó lo siguiente: 
-.  Soporte de capacitación realizada el 06/02/2024 en "Guía Colombia Compra Eficiente para regimen especial", en la cual se identificaron 20 asistentes. 
-. Soportes de evaluación de la capacitación. 
-. Soportes de evaluación de conocimientos. 
-. Presentación Power Point, con la tematica socializada en la capacitación. 
-. Acta N°01 del 06/02/2024 donde se identifica el desarrollo de la capacitación realizada, la temática y el informe de resultados de la evaluación de los conococimientos; donde se evidencia la apropiación positiva del conocimiento por parte de los asistentes. 
</t>
  </si>
  <si>
    <t>TABLA RESUMEN ESTADO PLANES DE MEJORAMIENTO-VEEDURÍA DISTRITAL</t>
  </si>
  <si>
    <t xml:space="preserve">La acción de mejora se encuentra en termino; mediante memorando n°3-2024-533 el proceso responsable solicitó a la Gerencia General elevar comunicación a la Veeduría Distrital para el aplazamiento en la fecha de culminación de la acción formulada, debido a la prórroga realizada al contrato de impresión de billetería que suscribió la entidad.
-. Mediante memorando n°2-2024-450 del 22/03/2024 la Gerencia General solicitó a la Veeeduría Distrital prórroga para cumplimiento de la actividad (a 31/12/2024)
-. Mediante memorando n°1-2024.1795 del 10/04/2024 la Veeduría Distrital solicitó a la entidad aprobó la solicitud y solicitó remitir el formato de formulación del plan de mejora con la actualización de la fecha de cumplimiento de la acción. 
Se encuentra pendiente la remisión del formato por parte de la entidad. </t>
  </si>
  <si>
    <t xml:space="preserve">**Las 3 acciones cumplidas se encuentran pendientes de validación por el ente de control correspondiente; Mediente memorando n°2-224-451 del 22/03/2024 la OCI remitió a la veeduría el seguimiento realizado en el mes de marzo donde se identificó el cumplimiento de 3 de las 5 acciones de mejora formuladas. </t>
  </si>
  <si>
    <t>**Mediante memorando n°1-2024-1795 del 10/04/2024 la Veeduría Distrital aprobó la solicitud de prórroga de las 2 acciones que debian cumplirse a marzo del 2024; lo anterior, teniendo en cuenta la solicitud realizada por la entidad mediante memroando 2-2024-450 del 22/03/2024.</t>
  </si>
  <si>
    <t>ACCIONES CUMPLIDAS I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</si>
</sst>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dd/mm/yyyy;@"/>
  </numFmts>
  <fonts count="53"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8"/>
      <color theme="1"/>
      <name val="Arial Narrow"/>
      <family val="2"/>
    </font>
    <font>
      <sz val="8"/>
      <color theme="1"/>
      <name val="Arial Narrow"/>
      <family val="2"/>
    </font>
    <font>
      <b/>
      <sz val="8"/>
      <color rgb="FF323232"/>
      <name val="Arial"/>
      <family val="2"/>
    </font>
    <font>
      <b/>
      <sz val="10"/>
      <color theme="1"/>
      <name val="Arial"/>
      <family val="2"/>
    </font>
    <font>
      <sz val="10"/>
      <color theme="1"/>
      <name val="Arial"/>
      <family val="2"/>
    </font>
    <font>
      <sz val="10"/>
      <color rgb="FFFF0000"/>
      <name val="Arial"/>
      <family val="2"/>
    </font>
    <font>
      <b/>
      <sz val="9"/>
      <color theme="0"/>
      <name val="Arial"/>
      <family val="2"/>
    </font>
    <font>
      <b/>
      <sz val="11"/>
      <color theme="0"/>
      <name val="Arial"/>
      <family val="2"/>
    </font>
    <font>
      <sz val="11"/>
      <color theme="0"/>
      <name val="Arial"/>
      <family val="2"/>
    </font>
    <font>
      <sz val="11"/>
      <color theme="1"/>
      <name val="Arial"/>
      <family val="2"/>
    </font>
    <font>
      <u/>
      <sz val="10"/>
      <color theme="1"/>
      <name val="Arial Narrow"/>
      <family val="2"/>
    </font>
    <font>
      <b/>
      <sz val="11"/>
      <color rgb="FF000000"/>
      <name val="Arial Narrow"/>
      <family val="2"/>
    </font>
    <font>
      <sz val="11"/>
      <color rgb="FF000000"/>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top/>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12">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8" fillId="0" borderId="1" xfId="0" applyFont="1" applyBorder="1" applyAlignment="1">
      <alignment horizontal="center" vertical="center" wrapText="1"/>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38" fillId="4" borderId="1" xfId="0" applyFont="1" applyFill="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35" fillId="0" borderId="0" xfId="0" applyFont="1"/>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6" fillId="0" borderId="15" xfId="0" applyFont="1" applyBorder="1" applyAlignment="1">
      <alignment horizontal="center" vertical="center" wrapText="1"/>
    </xf>
    <xf numFmtId="0" fontId="38" fillId="0" borderId="1" xfId="0" applyFont="1" applyBorder="1" applyAlignment="1">
      <alignment horizontal="center" vertical="center"/>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6" fillId="0" borderId="3" xfId="0" applyFont="1" applyBorder="1" applyAlignment="1">
      <alignment horizontal="center" vertical="center" wrapText="1"/>
    </xf>
    <xf numFmtId="0" fontId="36" fillId="0" borderId="3" xfId="0" applyFont="1" applyBorder="1" applyAlignment="1">
      <alignment vertical="center" wrapText="1"/>
    </xf>
    <xf numFmtId="0" fontId="36" fillId="18" borderId="13" xfId="0" applyFont="1" applyFill="1" applyBorder="1" applyAlignment="1">
      <alignment vertical="center" wrapText="1"/>
    </xf>
    <xf numFmtId="0" fontId="19" fillId="23" borderId="1" xfId="0" applyFont="1" applyFill="1" applyBorder="1" applyAlignment="1">
      <alignment horizontal="center" vertical="center" wrapText="1" readingOrder="1"/>
    </xf>
    <xf numFmtId="0" fontId="44" fillId="0" borderId="1" xfId="0" applyFont="1" applyBorder="1" applyAlignment="1">
      <alignment horizontal="center" vertical="center" wrapText="1" readingOrder="1"/>
    </xf>
    <xf numFmtId="0" fontId="44" fillId="23" borderId="1" xfId="0" applyFont="1" applyFill="1" applyBorder="1" applyAlignment="1">
      <alignment horizontal="center" vertical="center" wrapText="1" readingOrder="1"/>
    </xf>
    <xf numFmtId="0" fontId="45" fillId="23" borderId="1" xfId="0" applyFont="1" applyFill="1" applyBorder="1" applyAlignment="1">
      <alignment horizontal="center" vertical="center" wrapText="1" readingOrder="1"/>
    </xf>
    <xf numFmtId="0" fontId="2" fillId="23"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0" xfId="0" applyFont="1" applyAlignment="1">
      <alignment horizontal="center"/>
    </xf>
    <xf numFmtId="0" fontId="49" fillId="0" borderId="0" xfId="0" applyFont="1" applyAlignment="1">
      <alignment horizontal="center" vertical="center"/>
    </xf>
    <xf numFmtId="10" fontId="49" fillId="0" borderId="1" xfId="1" applyNumberFormat="1" applyFont="1" applyBorder="1" applyAlignment="1">
      <alignment horizontal="center" vertical="center"/>
    </xf>
    <xf numFmtId="0" fontId="0" fillId="0" borderId="0" xfId="0" applyAlignment="1">
      <alignment horizontal="center" vertical="center"/>
    </xf>
    <xf numFmtId="0" fontId="42" fillId="0" borderId="0" xfId="0" applyFont="1" applyAlignment="1">
      <alignment horizontal="center" vertical="center" wrapText="1" readingOrder="1"/>
    </xf>
    <xf numFmtId="0" fontId="20" fillId="19" borderId="1" xfId="0" applyFont="1" applyFill="1" applyBorder="1" applyAlignment="1">
      <alignment horizontal="center" vertical="center" wrapText="1" readingOrder="1"/>
    </xf>
    <xf numFmtId="0" fontId="20" fillId="19" borderId="1" xfId="0" applyFont="1" applyFill="1" applyBorder="1" applyAlignment="1">
      <alignment horizontal="center" vertical="center" wrapText="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readingOrder="1"/>
    </xf>
    <xf numFmtId="0" fontId="20" fillId="22" borderId="1" xfId="0" applyFont="1" applyFill="1" applyBorder="1" applyAlignment="1">
      <alignment horizontal="center" vertical="center" wrapText="1" readingOrder="1"/>
    </xf>
    <xf numFmtId="0" fontId="20" fillId="15" borderId="1" xfId="0" applyFont="1" applyFill="1" applyBorder="1" applyAlignment="1">
      <alignment horizontal="center" vertical="center" wrapText="1" readingOrder="1"/>
    </xf>
    <xf numFmtId="0" fontId="20" fillId="16" borderId="1" xfId="0" applyFont="1" applyFill="1" applyBorder="1" applyAlignment="1">
      <alignment horizontal="center" vertical="center" wrapText="1" readingOrder="1"/>
    </xf>
    <xf numFmtId="0" fontId="47" fillId="24" borderId="1" xfId="0" applyFont="1" applyFill="1" applyBorder="1" applyAlignment="1">
      <alignment horizontal="center" vertical="center"/>
    </xf>
    <xf numFmtId="0" fontId="48" fillId="24" borderId="1" xfId="0" applyFont="1" applyFill="1" applyBorder="1" applyAlignment="1">
      <alignment horizontal="center" vertical="center"/>
    </xf>
    <xf numFmtId="0" fontId="31" fillId="0" borderId="17" xfId="0" applyFont="1" applyBorder="1" applyAlignment="1">
      <alignment vertical="center"/>
    </xf>
    <xf numFmtId="0" fontId="40" fillId="0" borderId="18" xfId="0" applyFont="1" applyBorder="1" applyAlignment="1">
      <alignment horizontal="center" vertical="center"/>
    </xf>
    <xf numFmtId="0" fontId="31" fillId="0" borderId="19" xfId="0" applyFont="1" applyBorder="1" applyAlignment="1">
      <alignment vertical="center"/>
    </xf>
    <xf numFmtId="14" fontId="40" fillId="0" borderId="20" xfId="0" applyNumberFormat="1" applyFont="1" applyBorder="1" applyAlignment="1">
      <alignment horizontal="center" vertical="center"/>
    </xf>
    <xf numFmtId="0" fontId="38" fillId="0" borderId="1" xfId="4" applyFont="1" applyFill="1" applyBorder="1" applyAlignment="1" applyProtection="1">
      <alignment horizontal="left" vertical="center" wrapText="1"/>
    </xf>
    <xf numFmtId="0" fontId="50" fillId="0" borderId="0" xfId="0" applyFont="1" applyAlignment="1" applyProtection="1">
      <alignment horizontal="center" vertical="center"/>
      <protection locked="0"/>
    </xf>
    <xf numFmtId="0" fontId="38" fillId="0" borderId="1" xfId="0" applyFont="1" applyBorder="1" applyAlignment="1">
      <alignment horizontal="left" vertical="center" wrapText="1"/>
    </xf>
    <xf numFmtId="165" fontId="39" fillId="14" borderId="1" xfId="2" applyNumberFormat="1" applyFont="1" applyFill="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52" fillId="0" borderId="0" xfId="0" applyFont="1"/>
    <xf numFmtId="0" fontId="20" fillId="19" borderId="21" xfId="0" applyFont="1" applyFill="1" applyBorder="1" applyAlignment="1">
      <alignment horizontal="center" vertical="center" wrapText="1" readingOrder="1"/>
    </xf>
    <xf numFmtId="0" fontId="20" fillId="19" borderId="22" xfId="0" applyFont="1" applyFill="1" applyBorder="1" applyAlignment="1">
      <alignment horizontal="center" vertical="center" wrapText="1"/>
    </xf>
    <xf numFmtId="0" fontId="20" fillId="20" borderId="2" xfId="0" applyFont="1" applyFill="1" applyBorder="1" applyAlignment="1">
      <alignment horizontal="center" vertical="center" wrapText="1"/>
    </xf>
    <xf numFmtId="0" fontId="20" fillId="21" borderId="23" xfId="0" applyFont="1" applyFill="1" applyBorder="1" applyAlignment="1">
      <alignment horizontal="center" vertical="center" wrapText="1" readingOrder="1"/>
    </xf>
    <xf numFmtId="0" fontId="20" fillId="22" borderId="21" xfId="0" applyFont="1" applyFill="1" applyBorder="1" applyAlignment="1">
      <alignment horizontal="center" vertical="center" wrapText="1" readingOrder="1"/>
    </xf>
    <xf numFmtId="0" fontId="20" fillId="15" borderId="21" xfId="0" applyFont="1" applyFill="1" applyBorder="1" applyAlignment="1">
      <alignment horizontal="center" vertical="center" wrapText="1" readingOrder="1"/>
    </xf>
    <xf numFmtId="0" fontId="20" fillId="16" borderId="21" xfId="0" applyFont="1" applyFill="1" applyBorder="1" applyAlignment="1">
      <alignment horizontal="center" vertical="center" wrapText="1" readingOrder="1"/>
    </xf>
    <xf numFmtId="0" fontId="47" fillId="24" borderId="26" xfId="0" applyFont="1" applyFill="1" applyBorder="1" applyAlignment="1">
      <alignment horizontal="center" vertical="center"/>
    </xf>
    <xf numFmtId="0" fontId="48" fillId="24" borderId="6" xfId="0" applyFont="1" applyFill="1" applyBorder="1" applyAlignment="1">
      <alignment horizontal="center" vertical="center"/>
    </xf>
    <xf numFmtId="0" fontId="48" fillId="24" borderId="27" xfId="0" applyFont="1" applyFill="1" applyBorder="1" applyAlignment="1">
      <alignment horizontal="center" vertical="center"/>
    </xf>
    <xf numFmtId="0" fontId="48" fillId="24" borderId="26" xfId="0" applyFont="1" applyFill="1" applyBorder="1" applyAlignment="1">
      <alignment horizontal="center" vertical="center"/>
    </xf>
    <xf numFmtId="0" fontId="43" fillId="21" borderId="2" xfId="0" applyFont="1" applyFill="1" applyBorder="1" applyAlignment="1">
      <alignment horizontal="center" vertical="center" wrapText="1" readingOrder="1"/>
    </xf>
    <xf numFmtId="0" fontId="28" fillId="8" borderId="1" xfId="0" applyFont="1" applyFill="1" applyBorder="1" applyAlignment="1" applyProtection="1">
      <alignment horizontal="center" vertical="center" wrapText="1"/>
      <protection locked="0"/>
    </xf>
    <xf numFmtId="0" fontId="38" fillId="0" borderId="2" xfId="0" applyFont="1" applyBorder="1" applyAlignment="1">
      <alignment horizontal="left" vertical="center" wrapText="1"/>
    </xf>
    <xf numFmtId="0" fontId="38" fillId="0" borderId="1" xfId="2" applyFont="1" applyBorder="1" applyAlignment="1" applyProtection="1">
      <alignment horizontal="center" vertical="center" wrapText="1"/>
      <protection locked="0"/>
    </xf>
    <xf numFmtId="14" fontId="29" fillId="0" borderId="1" xfId="0" applyNumberFormat="1" applyFont="1" applyBorder="1" applyAlignment="1">
      <alignment horizontal="center" vertical="center" wrapText="1"/>
    </xf>
    <xf numFmtId="0" fontId="29" fillId="0" borderId="2" xfId="0" applyFont="1" applyBorder="1" applyAlignment="1" applyProtection="1">
      <alignment horizontal="center" vertical="center" wrapText="1"/>
      <protection locked="0"/>
    </xf>
    <xf numFmtId="0" fontId="38" fillId="0" borderId="3" xfId="0" applyFont="1" applyBorder="1" applyAlignment="1">
      <alignment horizontal="center" vertical="center" wrapText="1"/>
    </xf>
    <xf numFmtId="9" fontId="29" fillId="0" borderId="1" xfId="0" applyNumberFormat="1" applyFont="1" applyBorder="1" applyAlignment="1" applyProtection="1">
      <alignment horizontal="center" vertical="center"/>
      <protection locked="0"/>
    </xf>
    <xf numFmtId="9" fontId="29" fillId="0" borderId="1" xfId="0" applyNumberFormat="1"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14" fontId="29" fillId="15" borderId="1" xfId="0" applyNumberFormat="1" applyFont="1" applyFill="1" applyBorder="1" applyAlignment="1">
      <alignment horizontal="center" vertical="center" wrapText="1"/>
    </xf>
    <xf numFmtId="0" fontId="35" fillId="0" borderId="0" xfId="0" applyFont="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7" fillId="0" borderId="1" xfId="0" applyFont="1" applyBorder="1" applyAlignment="1" applyProtection="1">
      <alignment horizontal="center" vertical="center" wrapText="1"/>
      <protection locked="0"/>
    </xf>
    <xf numFmtId="0" fontId="28" fillId="3" borderId="29"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25" borderId="5"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28" fillId="25" borderId="25"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5" borderId="1"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30" xfId="0" applyFont="1" applyFill="1" applyBorder="1" applyAlignment="1" applyProtection="1">
      <alignment horizontal="center" vertical="center" wrapText="1"/>
      <protection locked="0"/>
    </xf>
    <xf numFmtId="0" fontId="28" fillId="3" borderId="31" xfId="0" applyFont="1" applyFill="1" applyBorder="1" applyAlignment="1" applyProtection="1">
      <alignment horizontal="center" vertical="center" wrapText="1"/>
      <protection locked="0"/>
    </xf>
    <xf numFmtId="0" fontId="28" fillId="3" borderId="3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28" fillId="3" borderId="24" xfId="0" applyFont="1" applyFill="1" applyBorder="1" applyAlignment="1" applyProtection="1">
      <alignment horizontal="center" vertical="center" wrapText="1"/>
      <protection locked="0"/>
    </xf>
    <xf numFmtId="0" fontId="51" fillId="0" borderId="0" xfId="0" applyFont="1" applyAlignment="1">
      <alignment horizontal="center"/>
    </xf>
    <xf numFmtId="0" fontId="46" fillId="24" borderId="1" xfId="0" applyFont="1" applyFill="1" applyBorder="1" applyAlignment="1">
      <alignment horizontal="center" vertical="center"/>
    </xf>
    <xf numFmtId="0" fontId="46" fillId="24" borderId="5" xfId="0" applyFont="1" applyFill="1" applyBorder="1" applyAlignment="1">
      <alignment horizontal="center" vertical="center"/>
    </xf>
    <xf numFmtId="0" fontId="34" fillId="0" borderId="0" xfId="0" applyFont="1" applyAlignment="1">
      <alignment horizontal="left" vertical="center" wrapText="1"/>
    </xf>
    <xf numFmtId="0" fontId="43" fillId="21" borderId="1" xfId="0" applyFont="1" applyFill="1" applyBorder="1" applyAlignment="1">
      <alignment horizontal="center" vertical="center" wrapText="1" readingOrder="1"/>
    </xf>
    <xf numFmtId="0" fontId="35" fillId="0" borderId="0" xfId="0" applyFont="1" applyAlignment="1">
      <alignment horizontal="center" vertical="center"/>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7">
    <cellStyle name="Hipervínculo" xfId="4" builtinId="8"/>
    <cellStyle name="Hyperlink" xfId="10"/>
    <cellStyle name="Millares 2" xfId="6"/>
    <cellStyle name="Millares 2 2" xfId="7"/>
    <cellStyle name="Millares 2 2 2" xfId="8"/>
    <cellStyle name="Millares 2 2 2 2" xfId="15"/>
    <cellStyle name="Millares 2 2 2 3" xfId="12"/>
    <cellStyle name="Millares 2 2 3" xfId="9"/>
    <cellStyle name="Millares 2 2 3 2" xfId="16"/>
    <cellStyle name="Millares 2 2 3 3" xfId="13"/>
    <cellStyle name="Millares 2 2 4" xfId="14"/>
    <cellStyle name="Millares 2 2 5" xfId="11"/>
    <cellStyle name="Normal" xfId="0" builtinId="0"/>
    <cellStyle name="Normal 2" xfId="2"/>
    <cellStyle name="Normal 3" xfId="5"/>
    <cellStyle name="Normal 4" xfId="3"/>
    <cellStyle name="Porcentaje" xfId="1" builtinId="5"/>
  </cellStyles>
  <dxfs count="116">
    <dxf>
      <fill>
        <patternFill>
          <bgColor rgb="FFFF7C8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7C8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FF7C8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790FFB28-B7E6-4524-AA0F-A03E84A0F7B9}"/>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F07B7200-D76A-4790-91B8-AB5513D02DF4}"/>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03CC3427-328B-402A-B6FD-AC79FE261C09}"/>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8BEA156A-10DD-49B1-8FF6-1974A9429BDA}"/>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DD8D4633-2716-401C-B9C4-5FDE62D35DB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64305C02-17EB-4751-85D5-AC1CA40783CD}"/>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CBFE780B-8D83-4217-86B0-F6A4AA58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workbookViewId="0">
      <selection activeCell="D17" sqref="D17"/>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05"/>
      <c r="C2" s="241" t="s">
        <v>0</v>
      </c>
      <c r="D2" s="241"/>
      <c r="E2" s="206" t="s">
        <v>1</v>
      </c>
    </row>
    <row r="3" spans="2:12" ht="24.6" customHeight="1" thickBot="1" x14ac:dyDescent="0.3">
      <c r="B3" s="207"/>
      <c r="C3" s="242"/>
      <c r="D3" s="242"/>
      <c r="E3" s="208"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37" t="s">
        <v>6</v>
      </c>
      <c r="D10" s="237"/>
      <c r="E10" s="150"/>
    </row>
    <row r="11" spans="2:12" ht="16.5" x14ac:dyDescent="0.3">
      <c r="B11" s="157"/>
      <c r="C11" s="159"/>
      <c r="D11" s="159"/>
      <c r="E11" s="150"/>
      <c r="F11" s="238"/>
      <c r="G11" s="238"/>
      <c r="H11" s="238"/>
      <c r="I11" s="238"/>
      <c r="J11" s="238"/>
      <c r="K11" s="238"/>
      <c r="L11" s="238"/>
    </row>
    <row r="12" spans="2:12" ht="16.5" x14ac:dyDescent="0.3">
      <c r="B12" s="157"/>
      <c r="C12" s="160" t="s">
        <v>7</v>
      </c>
      <c r="D12" s="160" t="s">
        <v>8</v>
      </c>
      <c r="E12" s="150"/>
      <c r="F12" s="238"/>
      <c r="G12" s="238"/>
      <c r="H12" s="238"/>
      <c r="I12" s="238"/>
      <c r="J12" s="238"/>
      <c r="K12" s="238"/>
      <c r="L12" s="238"/>
    </row>
    <row r="13" spans="2:12" ht="66" x14ac:dyDescent="0.3">
      <c r="B13" s="157"/>
      <c r="C13" s="161" t="s">
        <v>9</v>
      </c>
      <c r="D13" s="162" t="s">
        <v>10</v>
      </c>
      <c r="E13" s="150"/>
      <c r="F13" s="238"/>
      <c r="G13" s="238"/>
      <c r="H13" s="238"/>
      <c r="I13" s="238"/>
      <c r="J13" s="238"/>
      <c r="K13" s="238"/>
      <c r="L13" s="238"/>
    </row>
    <row r="14" spans="2:12" ht="16.5" x14ac:dyDescent="0.3">
      <c r="B14" s="157"/>
      <c r="C14" s="161" t="s">
        <v>11</v>
      </c>
      <c r="D14" s="162" t="s">
        <v>12</v>
      </c>
      <c r="E14" s="150"/>
      <c r="F14" s="238"/>
      <c r="G14" s="238"/>
      <c r="H14" s="238"/>
      <c r="I14" s="238"/>
      <c r="J14" s="238"/>
      <c r="K14" s="238"/>
      <c r="L14" s="238"/>
    </row>
    <row r="15" spans="2:12" ht="16.5" x14ac:dyDescent="0.3">
      <c r="B15" s="157"/>
      <c r="C15" s="161" t="s">
        <v>13</v>
      </c>
      <c r="D15" s="162" t="s">
        <v>14</v>
      </c>
      <c r="E15" s="150"/>
      <c r="F15" s="239"/>
      <c r="G15" s="239"/>
      <c r="H15" s="239"/>
      <c r="I15" s="239"/>
      <c r="J15" s="239"/>
      <c r="K15" s="239"/>
      <c r="L15" s="239"/>
    </row>
    <row r="16" spans="2:12" ht="15.75" customHeight="1" x14ac:dyDescent="0.3">
      <c r="B16" s="157"/>
      <c r="C16" s="161" t="s">
        <v>15</v>
      </c>
      <c r="D16" s="162" t="s">
        <v>16</v>
      </c>
      <c r="E16" s="150"/>
      <c r="F16" s="239"/>
      <c r="G16" s="239"/>
      <c r="H16" s="239"/>
      <c r="I16" s="239"/>
      <c r="J16" s="239"/>
      <c r="K16" s="239"/>
      <c r="L16" s="239"/>
    </row>
    <row r="17" spans="2:12" ht="49.5" x14ac:dyDescent="0.3">
      <c r="B17" s="157"/>
      <c r="C17" s="161" t="s">
        <v>17</v>
      </c>
      <c r="D17" s="162" t="s">
        <v>18</v>
      </c>
      <c r="E17" s="150"/>
      <c r="F17" s="238"/>
      <c r="G17" s="238"/>
      <c r="H17" s="238"/>
      <c r="I17" s="238"/>
      <c r="J17" s="238"/>
      <c r="K17" s="238"/>
      <c r="L17" s="238"/>
    </row>
    <row r="18" spans="2:12" ht="16.5" x14ac:dyDescent="0.3">
      <c r="B18" s="157"/>
      <c r="C18" s="159"/>
      <c r="D18" s="159"/>
      <c r="E18" s="150"/>
      <c r="F18" s="238"/>
      <c r="G18" s="238"/>
      <c r="H18" s="238"/>
      <c r="I18" s="238"/>
      <c r="J18" s="238"/>
      <c r="K18" s="238"/>
      <c r="L18" s="238"/>
    </row>
    <row r="19" spans="2:12" ht="16.5" x14ac:dyDescent="0.3">
      <c r="B19" s="157"/>
      <c r="C19" s="237" t="s">
        <v>19</v>
      </c>
      <c r="D19" s="237"/>
      <c r="E19" s="150"/>
      <c r="F19" s="238"/>
      <c r="G19" s="238"/>
      <c r="H19" s="238"/>
      <c r="I19" s="238"/>
      <c r="J19" s="238"/>
      <c r="K19" s="238"/>
      <c r="L19" s="238"/>
    </row>
    <row r="20" spans="2:12" ht="16.5" x14ac:dyDescent="0.3">
      <c r="B20" s="157"/>
      <c r="C20" s="159"/>
      <c r="D20" s="159"/>
      <c r="E20" s="150"/>
      <c r="F20" s="238"/>
      <c r="G20" s="238"/>
      <c r="H20" s="238"/>
      <c r="I20" s="238"/>
      <c r="J20" s="238"/>
      <c r="K20" s="238"/>
      <c r="L20" s="238"/>
    </row>
    <row r="21" spans="2:12" ht="16.5" x14ac:dyDescent="0.3">
      <c r="B21" s="157"/>
      <c r="C21" s="160" t="s">
        <v>7</v>
      </c>
      <c r="D21" s="160" t="s">
        <v>8</v>
      </c>
      <c r="E21" s="150"/>
      <c r="F21" s="238"/>
      <c r="G21" s="238"/>
      <c r="H21" s="238"/>
      <c r="I21" s="238"/>
      <c r="J21" s="238"/>
      <c r="K21" s="238"/>
      <c r="L21" s="238"/>
    </row>
    <row r="22" spans="2:12" ht="66" x14ac:dyDescent="0.3">
      <c r="B22" s="157"/>
      <c r="C22" s="161" t="s">
        <v>20</v>
      </c>
      <c r="D22" s="162" t="s">
        <v>21</v>
      </c>
      <c r="E22" s="150"/>
      <c r="F22" s="238"/>
      <c r="G22" s="238"/>
      <c r="H22" s="238"/>
      <c r="I22" s="238"/>
      <c r="J22" s="238"/>
      <c r="K22" s="238"/>
      <c r="L22" s="238"/>
    </row>
    <row r="23" spans="2:12" ht="33" x14ac:dyDescent="0.3">
      <c r="B23" s="157"/>
      <c r="C23" s="161" t="s">
        <v>22</v>
      </c>
      <c r="D23" s="162" t="s">
        <v>23</v>
      </c>
      <c r="E23" s="150"/>
      <c r="F23" s="238"/>
      <c r="G23" s="238"/>
      <c r="H23" s="238"/>
      <c r="I23" s="238"/>
      <c r="J23" s="238"/>
      <c r="K23" s="238"/>
      <c r="L23" s="238"/>
    </row>
    <row r="24" spans="2:12" ht="49.5" x14ac:dyDescent="0.3">
      <c r="B24" s="157"/>
      <c r="C24" s="161" t="s">
        <v>24</v>
      </c>
      <c r="D24" s="162" t="s">
        <v>25</v>
      </c>
      <c r="E24" s="150"/>
      <c r="F24" s="239"/>
      <c r="G24" s="239"/>
      <c r="H24" s="239"/>
      <c r="I24" s="239"/>
      <c r="J24" s="239"/>
      <c r="K24" s="239"/>
      <c r="L24" s="239"/>
    </row>
    <row r="25" spans="2:12" ht="66" x14ac:dyDescent="0.3">
      <c r="B25" s="157"/>
      <c r="C25" s="161" t="s">
        <v>26</v>
      </c>
      <c r="D25" s="162" t="s">
        <v>27</v>
      </c>
      <c r="E25" s="150"/>
      <c r="F25" s="239"/>
      <c r="G25" s="239"/>
      <c r="H25" s="239"/>
      <c r="I25" s="239"/>
      <c r="J25" s="239"/>
      <c r="K25" s="239"/>
      <c r="L25" s="239"/>
    </row>
    <row r="26" spans="2:12" ht="66" x14ac:dyDescent="0.3">
      <c r="B26" s="157"/>
      <c r="C26" s="161" t="s">
        <v>28</v>
      </c>
      <c r="D26" s="162" t="s">
        <v>29</v>
      </c>
      <c r="E26" s="150"/>
      <c r="F26" s="239"/>
      <c r="G26" s="239"/>
      <c r="H26" s="239"/>
      <c r="I26" s="239"/>
      <c r="J26" s="239"/>
      <c r="K26" s="239"/>
      <c r="L26" s="239"/>
    </row>
    <row r="27" spans="2:12" ht="33" x14ac:dyDescent="0.3">
      <c r="B27" s="157"/>
      <c r="C27" s="161" t="s">
        <v>30</v>
      </c>
      <c r="D27" s="162" t="s">
        <v>31</v>
      </c>
      <c r="E27" s="150"/>
      <c r="F27" s="239"/>
      <c r="G27" s="239"/>
      <c r="H27" s="239"/>
      <c r="I27" s="239"/>
      <c r="J27" s="239"/>
      <c r="K27" s="239"/>
      <c r="L27" s="239"/>
    </row>
    <row r="28" spans="2:12" ht="33" x14ac:dyDescent="0.3">
      <c r="B28" s="157"/>
      <c r="C28" s="161" t="s">
        <v>32</v>
      </c>
      <c r="D28" s="162" t="s">
        <v>33</v>
      </c>
      <c r="E28" s="150"/>
      <c r="F28" s="239"/>
      <c r="G28" s="239"/>
      <c r="H28" s="239"/>
      <c r="I28" s="239"/>
      <c r="J28" s="239"/>
      <c r="K28" s="239"/>
      <c r="L28" s="239"/>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37" t="s">
        <v>38</v>
      </c>
      <c r="D32" s="237"/>
      <c r="E32" s="150"/>
    </row>
    <row r="33" spans="2:5" ht="26.25" customHeight="1" x14ac:dyDescent="0.3">
      <c r="B33" s="157"/>
      <c r="C33" s="240" t="s">
        <v>39</v>
      </c>
      <c r="D33" s="240"/>
      <c r="E33" s="150"/>
    </row>
    <row r="34" spans="2:5" ht="32.25" customHeight="1" x14ac:dyDescent="0.3">
      <c r="B34" s="157"/>
      <c r="C34" s="240"/>
      <c r="D34" s="240"/>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37" t="s">
        <v>54</v>
      </c>
      <c r="D45" s="237"/>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F14:L14"/>
    <mergeCell ref="C2:D3"/>
    <mergeCell ref="C10:D10"/>
    <mergeCell ref="F11:L11"/>
    <mergeCell ref="F12:L12"/>
    <mergeCell ref="F13:L13"/>
    <mergeCell ref="F15:L15"/>
    <mergeCell ref="F16:L16"/>
    <mergeCell ref="F17:L17"/>
    <mergeCell ref="F18:L18"/>
    <mergeCell ref="C19:D19"/>
    <mergeCell ref="F19:L19"/>
    <mergeCell ref="C45:D45"/>
    <mergeCell ref="F20:L20"/>
    <mergeCell ref="F21:L21"/>
    <mergeCell ref="F22:L22"/>
    <mergeCell ref="F23:L23"/>
    <mergeCell ref="F24:L24"/>
    <mergeCell ref="F25:L25"/>
    <mergeCell ref="F26:L26"/>
    <mergeCell ref="F27:L27"/>
    <mergeCell ref="F28:L28"/>
    <mergeCell ref="C32:D32"/>
    <mergeCell ref="C33:D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zoomScale="91" zoomScaleNormal="91" zoomScaleSheetLayoutView="50" workbookViewId="0">
      <pane xSplit="6" ySplit="3" topLeftCell="W4" activePane="bottomRight" state="frozen"/>
      <selection pane="topRight" activeCell="G1" sqref="G1"/>
      <selection pane="bottomLeft" activeCell="A4" sqref="A4"/>
      <selection pane="bottomRight" activeCell="W3" sqref="W3"/>
    </sheetView>
  </sheetViews>
  <sheetFormatPr baseColWidth="10" defaultColWidth="11.42578125" defaultRowHeight="35.1" customHeight="1" outlineLevelCol="1" x14ac:dyDescent="0.2"/>
  <cols>
    <col min="1" max="1" width="8.7109375" style="142" customWidth="1"/>
    <col min="2" max="2" width="11.42578125" style="142"/>
    <col min="3" max="3" width="20.140625" style="142" customWidth="1"/>
    <col min="4" max="4" width="14.85546875" style="142" customWidth="1"/>
    <col min="5" max="5" width="13.7109375" style="142" customWidth="1"/>
    <col min="6" max="6" width="41.28515625" style="142" customWidth="1"/>
    <col min="7" max="7" width="29.42578125" style="142" customWidth="1"/>
    <col min="8" max="8" width="58.4257812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6" width="14.7109375" style="142" customWidth="1"/>
    <col min="17" max="17" width="19.140625" style="143" customWidth="1" outlineLevel="1"/>
    <col min="18" max="18" width="41.85546875" style="143" customWidth="1" outlineLevel="1"/>
    <col min="19" max="19" width="15.28515625" style="143" customWidth="1" outlineLevel="1"/>
    <col min="20" max="20" width="17.85546875" style="143" customWidth="1" outlineLevel="1"/>
    <col min="21" max="21" width="17.140625" style="143" customWidth="1" outlineLevel="1"/>
    <col min="22" max="22" width="18.28515625" style="143" customWidth="1" outlineLevel="1"/>
    <col min="23" max="23" width="60.85546875" style="143" customWidth="1" outlineLevel="1"/>
    <col min="24" max="24" width="23.5703125" style="143" customWidth="1" outlineLevel="1"/>
    <col min="25" max="25" width="26.140625" style="143" customWidth="1" outlineLevel="1"/>
    <col min="26" max="26" width="17" style="143" customWidth="1" outlineLevel="1"/>
    <col min="27" max="27" width="35.28515625" style="143" customWidth="1"/>
    <col min="28" max="28" width="24.5703125" style="143" customWidth="1"/>
    <col min="29" max="16384" width="11.42578125" style="142"/>
  </cols>
  <sheetData>
    <row r="1" spans="1:31" ht="35.1" customHeight="1" x14ac:dyDescent="0.25">
      <c r="A1" s="169"/>
      <c r="B1" s="259" t="s">
        <v>6</v>
      </c>
      <c r="C1" s="259"/>
      <c r="D1" s="259"/>
      <c r="E1" s="259"/>
      <c r="F1" s="259"/>
      <c r="G1" s="260" t="s">
        <v>19</v>
      </c>
      <c r="H1" s="260"/>
      <c r="I1" s="260"/>
      <c r="J1" s="260"/>
      <c r="K1" s="260"/>
      <c r="L1" s="260"/>
      <c r="M1" s="260"/>
      <c r="N1" s="260"/>
      <c r="O1" s="260"/>
      <c r="P1" s="260"/>
      <c r="Q1" s="253" t="s">
        <v>38</v>
      </c>
      <c r="R1" s="253"/>
      <c r="S1" s="253"/>
      <c r="T1" s="253"/>
      <c r="U1" s="253"/>
      <c r="V1" s="253"/>
      <c r="W1" s="253"/>
      <c r="X1" s="253"/>
      <c r="Y1" s="253"/>
      <c r="Z1" s="252" t="s">
        <v>61</v>
      </c>
      <c r="AA1" s="252"/>
      <c r="AB1" s="252"/>
    </row>
    <row r="2" spans="1:31" ht="20.25" customHeight="1" x14ac:dyDescent="0.25">
      <c r="A2" s="254"/>
      <c r="B2" s="246" t="s">
        <v>9</v>
      </c>
      <c r="C2" s="246" t="s">
        <v>11</v>
      </c>
      <c r="D2" s="246" t="s">
        <v>13</v>
      </c>
      <c r="E2" s="246" t="s">
        <v>15</v>
      </c>
      <c r="F2" s="246" t="s">
        <v>17</v>
      </c>
      <c r="G2" s="247" t="s">
        <v>62</v>
      </c>
      <c r="H2" s="244" t="s">
        <v>22</v>
      </c>
      <c r="I2" s="244" t="s">
        <v>24</v>
      </c>
      <c r="J2" s="244" t="s">
        <v>26</v>
      </c>
      <c r="K2" s="245" t="s">
        <v>63</v>
      </c>
      <c r="L2" s="245" t="s">
        <v>30</v>
      </c>
      <c r="M2" s="245" t="s">
        <v>32</v>
      </c>
      <c r="N2" s="256" t="s">
        <v>64</v>
      </c>
      <c r="O2" s="257" t="s">
        <v>65</v>
      </c>
      <c r="P2" s="257" t="s">
        <v>232</v>
      </c>
      <c r="Q2" s="249" t="s">
        <v>233</v>
      </c>
      <c r="R2" s="250"/>
      <c r="S2" s="250"/>
      <c r="T2" s="250"/>
      <c r="U2" s="250"/>
      <c r="V2" s="250"/>
      <c r="W2" s="250"/>
      <c r="X2" s="250"/>
      <c r="Y2" s="251"/>
      <c r="Z2" s="252"/>
      <c r="AA2" s="252"/>
      <c r="AB2" s="252"/>
    </row>
    <row r="3" spans="1:31" ht="36.75" customHeight="1" x14ac:dyDescent="0.25">
      <c r="A3" s="254"/>
      <c r="B3" s="246"/>
      <c r="C3" s="246"/>
      <c r="D3" s="246"/>
      <c r="E3" s="246"/>
      <c r="F3" s="246"/>
      <c r="G3" s="248"/>
      <c r="H3" s="245"/>
      <c r="I3" s="245"/>
      <c r="J3" s="245"/>
      <c r="K3" s="255"/>
      <c r="L3" s="255"/>
      <c r="M3" s="255"/>
      <c r="N3" s="256"/>
      <c r="O3" s="258"/>
      <c r="P3" s="261"/>
      <c r="Q3" s="227" t="s">
        <v>234</v>
      </c>
      <c r="R3" s="227" t="s">
        <v>235</v>
      </c>
      <c r="S3" s="227" t="s">
        <v>236</v>
      </c>
      <c r="T3" s="227" t="s">
        <v>237</v>
      </c>
      <c r="U3" s="227" t="s">
        <v>238</v>
      </c>
      <c r="V3" s="227" t="s">
        <v>239</v>
      </c>
      <c r="W3" s="227" t="s">
        <v>240</v>
      </c>
      <c r="X3" s="227" t="s">
        <v>241</v>
      </c>
      <c r="Y3" s="227" t="s">
        <v>242</v>
      </c>
      <c r="Z3" s="147" t="s">
        <v>55</v>
      </c>
      <c r="AA3" s="147" t="s">
        <v>57</v>
      </c>
      <c r="AB3" s="147" t="s">
        <v>11</v>
      </c>
      <c r="AE3" s="210"/>
    </row>
    <row r="4" spans="1:31" ht="203.25" customHeight="1" x14ac:dyDescent="0.25">
      <c r="B4" s="174" t="s">
        <v>71</v>
      </c>
      <c r="C4" s="243" t="s">
        <v>243</v>
      </c>
      <c r="D4" s="176" t="s">
        <v>244</v>
      </c>
      <c r="E4" s="175">
        <v>1</v>
      </c>
      <c r="F4" s="228" t="s">
        <v>266</v>
      </c>
      <c r="G4" s="228" t="s">
        <v>245</v>
      </c>
      <c r="H4" s="228" t="s">
        <v>246</v>
      </c>
      <c r="I4" s="229" t="s">
        <v>256</v>
      </c>
      <c r="J4" s="166">
        <v>1</v>
      </c>
      <c r="K4" s="174" t="s">
        <v>74</v>
      </c>
      <c r="L4" s="231" t="s">
        <v>260</v>
      </c>
      <c r="M4" s="177">
        <v>1</v>
      </c>
      <c r="N4" s="230">
        <v>45306</v>
      </c>
      <c r="O4" s="230">
        <v>45473</v>
      </c>
      <c r="P4" s="212"/>
      <c r="Q4" s="171">
        <v>45365</v>
      </c>
      <c r="R4" s="183" t="s">
        <v>267</v>
      </c>
      <c r="S4" s="178">
        <v>1</v>
      </c>
      <c r="T4" s="167">
        <f>(IF(S4="","",IF(OR($J4=0,$J4="",Q4=""),"",S4/$J4)))</f>
        <v>1</v>
      </c>
      <c r="U4" s="167">
        <f t="shared" ref="U4" si="0">(IF(OR($M4="",T4=""),"",IF(OR($M4=0,T4=0),0,IF((T4*100%)/$M4&gt;100%,100%,(T4*100%)/$M4))))</f>
        <v>1</v>
      </c>
      <c r="V4" s="168" t="str">
        <f>IF(S4="","",IF(U4&lt;100%, IF(U4&lt;100%, "ALERTA","EN TERMINO"), IF(U4=100%, "OK", "EN TERMINO")))</f>
        <v>OK</v>
      </c>
      <c r="W4" s="209" t="s">
        <v>269</v>
      </c>
      <c r="X4" s="213" t="s">
        <v>265</v>
      </c>
      <c r="Y4" s="170" t="str">
        <f t="shared" ref="Y4:Y5" si="1">IF(U4=100%,IF(U4&gt;=100%,"CUMPLIDA","PENDIENTE"),IF(U4&lt;100%,"PENDIENTE","PENDIENTE"))</f>
        <v>CUMPLIDA</v>
      </c>
      <c r="Z4" s="148" t="s">
        <v>78</v>
      </c>
      <c r="AA4" s="233" t="s">
        <v>263</v>
      </c>
      <c r="AB4" s="234" t="s">
        <v>264</v>
      </c>
    </row>
    <row r="5" spans="1:31" ht="242.25" x14ac:dyDescent="0.25">
      <c r="B5" s="174" t="s">
        <v>71</v>
      </c>
      <c r="C5" s="243"/>
      <c r="D5" s="176" t="s">
        <v>73</v>
      </c>
      <c r="E5" s="175">
        <v>1</v>
      </c>
      <c r="F5" s="228" t="s">
        <v>266</v>
      </c>
      <c r="G5" s="228" t="s">
        <v>245</v>
      </c>
      <c r="H5" s="228" t="s">
        <v>247</v>
      </c>
      <c r="I5" s="229" t="s">
        <v>256</v>
      </c>
      <c r="J5" s="179">
        <v>1</v>
      </c>
      <c r="K5" s="174" t="s">
        <v>173</v>
      </c>
      <c r="L5" s="231" t="s">
        <v>260</v>
      </c>
      <c r="M5" s="177">
        <v>1</v>
      </c>
      <c r="N5" s="230">
        <v>45306</v>
      </c>
      <c r="O5" s="230">
        <v>45473</v>
      </c>
      <c r="P5" s="212"/>
      <c r="Q5" s="171">
        <v>45369</v>
      </c>
      <c r="R5" s="183" t="s">
        <v>267</v>
      </c>
      <c r="S5" s="178">
        <v>1</v>
      </c>
      <c r="T5" s="167">
        <f t="shared" ref="T5:T8" si="2">(IF(S5="","",IF(OR($J5=0,$J5="",Q5=""),"",S5/$J5)))</f>
        <v>1</v>
      </c>
      <c r="U5" s="167">
        <f t="shared" ref="U5:U8" si="3">(IF(OR($M5="",T5=""),"",IF(OR($M5=0,T5=0),0,IF((T5*100%)/$M5&gt;100%,100%,(T5*100%)/$M5))))</f>
        <v>1</v>
      </c>
      <c r="V5" s="168" t="str">
        <f t="shared" ref="V5:V8" si="4">IF(S5="","",IF(U5&lt;100%, IF(U5&lt;100%, "ALERTA","EN TERMINO"), IF(U5=100%, "OK", "EN TERMINO")))</f>
        <v>OK</v>
      </c>
      <c r="W5" s="209" t="s">
        <v>270</v>
      </c>
      <c r="X5" s="213" t="s">
        <v>265</v>
      </c>
      <c r="Y5" s="170" t="str">
        <f t="shared" si="1"/>
        <v>CUMPLIDA</v>
      </c>
      <c r="Z5" s="148" t="s">
        <v>78</v>
      </c>
      <c r="AA5" s="233" t="s">
        <v>263</v>
      </c>
      <c r="AB5" s="234" t="s">
        <v>264</v>
      </c>
    </row>
    <row r="6" spans="1:31" ht="165.75" x14ac:dyDescent="0.25">
      <c r="B6" s="174" t="s">
        <v>71</v>
      </c>
      <c r="C6" s="243"/>
      <c r="D6" s="176" t="s">
        <v>73</v>
      </c>
      <c r="E6" s="175">
        <v>2</v>
      </c>
      <c r="F6" s="228" t="s">
        <v>248</v>
      </c>
      <c r="G6" s="228" t="s">
        <v>249</v>
      </c>
      <c r="H6" s="228" t="s">
        <v>250</v>
      </c>
      <c r="I6" s="229" t="s">
        <v>257</v>
      </c>
      <c r="J6" s="166">
        <v>2</v>
      </c>
      <c r="K6" s="174" t="s">
        <v>173</v>
      </c>
      <c r="L6" s="232" t="s">
        <v>261</v>
      </c>
      <c r="M6" s="177">
        <v>1</v>
      </c>
      <c r="N6" s="230">
        <v>45323</v>
      </c>
      <c r="O6" s="236">
        <v>45382</v>
      </c>
      <c r="P6" s="212"/>
      <c r="Q6" s="171">
        <v>45365</v>
      </c>
      <c r="R6" s="183"/>
      <c r="S6" s="178">
        <v>0</v>
      </c>
      <c r="T6" s="167">
        <f t="shared" si="2"/>
        <v>0</v>
      </c>
      <c r="U6" s="167">
        <f t="shared" si="3"/>
        <v>0</v>
      </c>
      <c r="V6" s="168" t="str">
        <f t="shared" si="4"/>
        <v>ALERTA</v>
      </c>
      <c r="W6" s="209" t="s">
        <v>273</v>
      </c>
      <c r="X6" s="213" t="s">
        <v>265</v>
      </c>
      <c r="Y6" s="170" t="str">
        <f>IF(U6=100%,IF(U6&gt;=100%,"CUMPLIDA","PENDIENTE"),IF(U6&lt;25%,"ATENCIÓN","PENDIENTE"))</f>
        <v>ATENCIÓN</v>
      </c>
      <c r="Z6" s="148" t="str">
        <f t="shared" ref="Z6:Z7" si="5">IF(Y6="CUMPLIDA","CERRADO","ABIERTO")</f>
        <v>ABIERTO</v>
      </c>
      <c r="AA6" s="233" t="s">
        <v>263</v>
      </c>
      <c r="AB6" s="234" t="s">
        <v>264</v>
      </c>
    </row>
    <row r="7" spans="1:31" ht="145.5" customHeight="1" x14ac:dyDescent="0.25">
      <c r="B7" s="174" t="s">
        <v>71</v>
      </c>
      <c r="C7" s="243"/>
      <c r="D7" s="176" t="s">
        <v>73</v>
      </c>
      <c r="E7" s="173">
        <v>2</v>
      </c>
      <c r="F7" s="228" t="s">
        <v>248</v>
      </c>
      <c r="G7" s="228" t="s">
        <v>251</v>
      </c>
      <c r="H7" s="228" t="s">
        <v>252</v>
      </c>
      <c r="I7" s="229" t="s">
        <v>258</v>
      </c>
      <c r="J7" s="180">
        <v>2</v>
      </c>
      <c r="K7" s="174" t="s">
        <v>173</v>
      </c>
      <c r="L7" s="232" t="s">
        <v>261</v>
      </c>
      <c r="M7" s="177">
        <v>1</v>
      </c>
      <c r="N7" s="230">
        <v>45323</v>
      </c>
      <c r="O7" s="236">
        <v>45382</v>
      </c>
      <c r="P7" s="181"/>
      <c r="Q7" s="171">
        <v>45365</v>
      </c>
      <c r="R7" s="184"/>
      <c r="S7" s="178">
        <v>0</v>
      </c>
      <c r="T7" s="167">
        <f t="shared" si="2"/>
        <v>0</v>
      </c>
      <c r="U7" s="167">
        <f t="shared" si="3"/>
        <v>0</v>
      </c>
      <c r="V7" s="168" t="str">
        <f t="shared" si="4"/>
        <v>ALERTA</v>
      </c>
      <c r="W7" s="209" t="s">
        <v>273</v>
      </c>
      <c r="X7" s="213" t="s">
        <v>265</v>
      </c>
      <c r="Y7" s="170" t="str">
        <f>IF(U7=100%,IF(U7&gt;=100%,"CUMPLIDA","PENDIENTE"),IF(U7&lt;25%,"ATENCIÓN","PENDIENTE"))</f>
        <v>ATENCIÓN</v>
      </c>
      <c r="Z7" s="148" t="str">
        <f t="shared" si="5"/>
        <v>ABIERTO</v>
      </c>
      <c r="AA7" s="233" t="s">
        <v>263</v>
      </c>
      <c r="AB7" s="234" t="s">
        <v>264</v>
      </c>
    </row>
    <row r="8" spans="1:31" ht="272.25" customHeight="1" x14ac:dyDescent="0.25">
      <c r="B8" s="174" t="s">
        <v>71</v>
      </c>
      <c r="C8" s="243"/>
      <c r="D8" s="176" t="s">
        <v>73</v>
      </c>
      <c r="E8" s="173">
        <v>3</v>
      </c>
      <c r="F8" s="211" t="s">
        <v>253</v>
      </c>
      <c r="G8" s="211" t="s">
        <v>254</v>
      </c>
      <c r="H8" s="211" t="s">
        <v>255</v>
      </c>
      <c r="I8" s="229" t="s">
        <v>259</v>
      </c>
      <c r="J8" s="180">
        <v>1</v>
      </c>
      <c r="K8" s="174" t="s">
        <v>173</v>
      </c>
      <c r="L8" s="235" t="s">
        <v>260</v>
      </c>
      <c r="M8" s="177">
        <v>1</v>
      </c>
      <c r="N8" s="230">
        <v>45306</v>
      </c>
      <c r="O8" s="230">
        <v>45473</v>
      </c>
      <c r="P8" s="181"/>
      <c r="Q8" s="171">
        <v>45369</v>
      </c>
      <c r="R8" s="184" t="s">
        <v>268</v>
      </c>
      <c r="S8" s="182">
        <v>1</v>
      </c>
      <c r="T8" s="167">
        <f t="shared" si="2"/>
        <v>1</v>
      </c>
      <c r="U8" s="167">
        <f t="shared" si="3"/>
        <v>1</v>
      </c>
      <c r="V8" s="168" t="str">
        <f t="shared" si="4"/>
        <v>OK</v>
      </c>
      <c r="W8" s="209" t="s">
        <v>271</v>
      </c>
      <c r="X8" s="213" t="s">
        <v>265</v>
      </c>
      <c r="Y8" s="170" t="str">
        <f>IF(U8=100%,IF(U8&gt;=100%,"CUMPLIDA","PENDIENTE"),IF(U8&lt;100%,"PENDIENTE","PENDIENTE"))</f>
        <v>CUMPLIDA</v>
      </c>
      <c r="Z8" s="148" t="s">
        <v>78</v>
      </c>
      <c r="AA8" s="233" t="s">
        <v>263</v>
      </c>
      <c r="AB8" s="234" t="s">
        <v>264</v>
      </c>
    </row>
  </sheetData>
  <mergeCells count="22">
    <mergeCell ref="Q2:Y2"/>
    <mergeCell ref="Z1:AB2"/>
    <mergeCell ref="Q1:Y1"/>
    <mergeCell ref="A2:A3"/>
    <mergeCell ref="B2:B3"/>
    <mergeCell ref="C2:C3"/>
    <mergeCell ref="K2:K3"/>
    <mergeCell ref="L2:L3"/>
    <mergeCell ref="M2:M3"/>
    <mergeCell ref="N2:N3"/>
    <mergeCell ref="O2:O3"/>
    <mergeCell ref="B1:F1"/>
    <mergeCell ref="H2:H3"/>
    <mergeCell ref="J2:J3"/>
    <mergeCell ref="G1:P1"/>
    <mergeCell ref="P2:P3"/>
    <mergeCell ref="C4:C8"/>
    <mergeCell ref="I2:I3"/>
    <mergeCell ref="D2:D3"/>
    <mergeCell ref="E2:E3"/>
    <mergeCell ref="F2:F3"/>
    <mergeCell ref="G2:G3"/>
  </mergeCells>
  <conditionalFormatting sqref="V4:V8">
    <cfRule type="containsText" dxfId="115" priority="197" stopIfTrue="1" operator="containsText" text="EN TERMINO">
      <formula>NOT(ISERROR(SEARCH("EN TERMINO",V4)))</formula>
    </cfRule>
    <cfRule type="containsText" priority="198" operator="containsText" text="AMARILLO">
      <formula>NOT(ISERROR(SEARCH("AMARILLO",V4)))</formula>
    </cfRule>
    <cfRule type="containsText" dxfId="114" priority="199" stopIfTrue="1" operator="containsText" text="ALERTA">
      <formula>NOT(ISERROR(SEARCH("ALERTA",V4)))</formula>
    </cfRule>
    <cfRule type="containsText" dxfId="113" priority="200" stopIfTrue="1" operator="containsText" text="OK">
      <formula>NOT(ISERROR(SEARCH("OK",V4)))</formula>
    </cfRule>
    <cfRule type="dataBar" priority="201">
      <dataBar>
        <cfvo type="min"/>
        <cfvo type="max"/>
        <color rgb="FF638EC6"/>
      </dataBar>
    </cfRule>
  </conditionalFormatting>
  <conditionalFormatting sqref="X4:Y8">
    <cfRule type="containsText" dxfId="112" priority="2" stopIfTrue="1" operator="containsText" text="PENDIENTE">
      <formula>NOT(ISERROR(SEARCH("PENDIENTE",X4)))</formula>
    </cfRule>
    <cfRule type="containsText" dxfId="111" priority="3" stopIfTrue="1" operator="containsText" text="INCUMPLIDA">
      <formula>NOT(ISERROR(SEARCH("INCUMPLIDA",X4)))</formula>
    </cfRule>
    <cfRule type="containsText" dxfId="110" priority="4" stopIfTrue="1" operator="containsText" text="CUMPLIDA">
      <formula>NOT(ISERROR(SEARCH("CUMPLIDA",X4)))</formula>
    </cfRule>
  </conditionalFormatting>
  <conditionalFormatting sqref="Y6:Y7">
    <cfRule type="containsText" dxfId="109" priority="1" operator="containsText" text="ATENCIÓN">
      <formula>NOT(ISERROR(SEARCH("ATENCIÓN",Y6)))</formula>
    </cfRule>
  </conditionalFormatting>
  <conditionalFormatting sqref="Z4:Z8">
    <cfRule type="containsText" dxfId="108" priority="43" operator="containsText" text="cerrada">
      <formula>NOT(ISERROR(SEARCH("cerrada",Z4)))</formula>
    </cfRule>
    <cfRule type="containsText" dxfId="107" priority="44" operator="containsText" text="cerrado">
      <formula>NOT(ISERROR(SEARCH("cerrado",Z4)))</formula>
    </cfRule>
    <cfRule type="containsText" dxfId="106" priority="45" operator="containsText" text="Abierto">
      <formula>NOT(ISERROR(SEARCH("Abierto",Z4)))</formula>
    </cfRule>
  </conditionalFormatting>
  <dataValidations count="5">
    <dataValidation type="date" allowBlank="1" showInputMessage="1" errorTitle="Entrada no válida" error="Por favor escriba una fecha válida (AAAA/MM/DD)" promptTitle="Ingrese una fecha (AAAA/MM/DD)" prompt=" Registre la FECHA PROGRAMADA para el inicio de la actividad. (FORMATO AAAA/MM/DD)" sqref="P7:P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J8">
      <formula1>-2147483647</formula1>
      <formula2>2147483647</formula2>
    </dataValidation>
    <dataValidation type="list" allowBlank="1" showInputMessage="1" showErrorMessage="1" sqref="K4:K8">
      <formula1>"Correctiva, Preventiva, Acción de mejora"</formula1>
    </dataValidation>
    <dataValidation type="date" operator="greaterThan" allowBlank="1" showInputMessage="1" showErrorMessage="1" error="Fecha debe ser posterior a la del hallazgo (Columna E)" sqref="N4:N5 N8">
      <formula1>B4</formula1>
    </dataValidation>
    <dataValidation type="date" operator="greaterThan" allowBlank="1" showInputMessage="1" showErrorMessage="1" error="Fecha debe ser posterior a la de inicio (Columna U)" sqref="O4:O5 O8">
      <formula1>N4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9"/>
  <sheetViews>
    <sheetView workbookViewId="0">
      <selection activeCell="I5" sqref="I5"/>
    </sheetView>
  </sheetViews>
  <sheetFormatPr baseColWidth="10" defaultColWidth="11.42578125" defaultRowHeight="16.5" x14ac:dyDescent="0.3"/>
  <cols>
    <col min="1" max="2" width="11.42578125" style="159"/>
    <col min="3" max="3" width="25.85546875" style="159" customWidth="1"/>
    <col min="4" max="4" width="23.85546875" style="159" customWidth="1"/>
    <col min="5" max="5" width="17.7109375" style="159" customWidth="1"/>
    <col min="6" max="6" width="17.140625" style="159" customWidth="1"/>
    <col min="7" max="7" width="11.42578125" style="159"/>
    <col min="8" max="8" width="15.42578125" style="159" customWidth="1"/>
    <col min="9" max="9" width="13.5703125" style="159" customWidth="1"/>
    <col min="10" max="16384" width="11.42578125" style="159"/>
  </cols>
  <sheetData>
    <row r="2" spans="3:14" x14ac:dyDescent="0.3">
      <c r="C2" s="262" t="s">
        <v>272</v>
      </c>
      <c r="D2" s="262"/>
      <c r="E2" s="262"/>
      <c r="F2" s="262"/>
      <c r="G2" s="262"/>
      <c r="H2" s="262"/>
      <c r="I2" s="262"/>
      <c r="J2" s="262"/>
      <c r="K2" s="262"/>
    </row>
    <row r="3" spans="3:14" ht="17.25" thickBot="1" x14ac:dyDescent="0.35">
      <c r="C3" s="214"/>
      <c r="D3" s="214"/>
      <c r="E3" s="214"/>
      <c r="F3" s="214"/>
      <c r="G3" s="214"/>
      <c r="H3" s="214"/>
      <c r="I3" s="214"/>
      <c r="J3" s="214"/>
      <c r="K3" s="214"/>
    </row>
    <row r="4" spans="3:14" ht="33.75" x14ac:dyDescent="0.3">
      <c r="C4" s="215" t="s">
        <v>80</v>
      </c>
      <c r="D4" s="215" t="s">
        <v>81</v>
      </c>
      <c r="E4" s="216" t="s">
        <v>82</v>
      </c>
      <c r="F4" s="217" t="s">
        <v>83</v>
      </c>
      <c r="G4" s="218" t="s">
        <v>84</v>
      </c>
      <c r="H4" s="219" t="s">
        <v>276</v>
      </c>
      <c r="I4" s="220" t="s">
        <v>87</v>
      </c>
      <c r="J4" s="221" t="s">
        <v>88</v>
      </c>
      <c r="K4" s="214"/>
    </row>
    <row r="5" spans="3:14" ht="75.75" customHeight="1" x14ac:dyDescent="0.3">
      <c r="C5" s="226" t="s">
        <v>262</v>
      </c>
      <c r="D5" s="185" t="s">
        <v>243</v>
      </c>
      <c r="E5" s="186">
        <v>3</v>
      </c>
      <c r="F5" s="186">
        <v>2</v>
      </c>
      <c r="G5" s="187">
        <v>5</v>
      </c>
      <c r="H5" s="189">
        <v>3</v>
      </c>
      <c r="I5" s="189"/>
      <c r="J5" s="187">
        <v>2</v>
      </c>
      <c r="K5" s="214"/>
    </row>
    <row r="6" spans="3:14" x14ac:dyDescent="0.3">
      <c r="C6" s="263" t="s">
        <v>90</v>
      </c>
      <c r="D6" s="264"/>
      <c r="E6" s="222">
        <f t="shared" ref="E6:J6" si="0">SUM(E5:E5)</f>
        <v>3</v>
      </c>
      <c r="F6" s="223">
        <f t="shared" si="0"/>
        <v>2</v>
      </c>
      <c r="G6" s="224">
        <f t="shared" si="0"/>
        <v>5</v>
      </c>
      <c r="H6" s="224">
        <f t="shared" si="0"/>
        <v>3</v>
      </c>
      <c r="I6" s="225">
        <f t="shared" si="0"/>
        <v>0</v>
      </c>
      <c r="J6" s="223">
        <f t="shared" si="0"/>
        <v>2</v>
      </c>
      <c r="K6" s="214"/>
    </row>
    <row r="7" spans="3:14" x14ac:dyDescent="0.3">
      <c r="C7" s="191"/>
      <c r="D7" s="192"/>
      <c r="E7" s="79"/>
      <c r="F7" s="193">
        <f>F6/E6</f>
        <v>0.66666666666666663</v>
      </c>
      <c r="G7" s="192"/>
      <c r="H7" s="193">
        <f>H6/G6</f>
        <v>0.6</v>
      </c>
      <c r="I7" s="193">
        <f>I6/G6</f>
        <v>0</v>
      </c>
      <c r="J7" s="193">
        <f>J6/G6</f>
        <v>0.4</v>
      </c>
    </row>
    <row r="9" spans="3:14" x14ac:dyDescent="0.3">
      <c r="C9" s="265" t="s">
        <v>274</v>
      </c>
      <c r="D9" s="265"/>
      <c r="E9" s="265"/>
      <c r="F9" s="265"/>
      <c r="G9" s="265"/>
      <c r="H9" s="265"/>
      <c r="I9" s="265"/>
      <c r="J9" s="265"/>
    </row>
    <row r="10" spans="3:14" x14ac:dyDescent="0.3">
      <c r="C10" s="265"/>
      <c r="D10" s="265"/>
      <c r="E10" s="265"/>
      <c r="F10" s="265"/>
      <c r="G10" s="265"/>
      <c r="H10" s="265"/>
      <c r="I10" s="265"/>
      <c r="J10" s="265"/>
    </row>
    <row r="11" spans="3:14" ht="16.5" customHeight="1" x14ac:dyDescent="0.3">
      <c r="C11" s="265" t="s">
        <v>275</v>
      </c>
      <c r="D11" s="265"/>
      <c r="E11" s="265"/>
      <c r="F11" s="265"/>
      <c r="G11" s="265"/>
      <c r="H11" s="265"/>
      <c r="I11" s="265"/>
      <c r="J11" s="265"/>
      <c r="K11" s="265"/>
      <c r="L11" s="265"/>
      <c r="M11" s="265"/>
      <c r="N11" s="265"/>
    </row>
    <row r="12" spans="3:14" x14ac:dyDescent="0.3">
      <c r="C12" s="265"/>
      <c r="D12" s="265"/>
      <c r="E12" s="265"/>
      <c r="F12" s="265"/>
      <c r="G12" s="265"/>
      <c r="H12" s="265"/>
      <c r="I12" s="265"/>
      <c r="J12" s="265"/>
    </row>
    <row r="29" spans="3:9" x14ac:dyDescent="0.3">
      <c r="C29" s="172"/>
      <c r="D29" s="172"/>
      <c r="E29" s="172"/>
      <c r="F29" s="172"/>
      <c r="G29" s="172"/>
      <c r="H29" s="172"/>
      <c r="I29" s="172"/>
    </row>
  </sheetData>
  <sheetProtection selectLockedCells="1" selectUnlockedCells="1"/>
  <mergeCells count="5">
    <mergeCell ref="C2:K2"/>
    <mergeCell ref="C6:D6"/>
    <mergeCell ref="C9:J10"/>
    <mergeCell ref="K11:N11"/>
    <mergeCell ref="C11: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L5" sqref="L5"/>
    </sheetView>
  </sheetViews>
  <sheetFormatPr baseColWidth="10" defaultColWidth="11.42578125" defaultRowHeight="15" x14ac:dyDescent="0.25"/>
  <cols>
    <col min="2" max="2" width="21.5703125" customWidth="1"/>
    <col min="3" max="3" width="31.85546875" customWidth="1"/>
    <col min="4" max="4" width="15" customWidth="1"/>
    <col min="5" max="5" width="14.7109375" customWidth="1"/>
    <col min="10" max="10" width="11.42578125" customWidth="1"/>
  </cols>
  <sheetData>
    <row r="2" spans="2:13" ht="16.5" x14ac:dyDescent="0.25">
      <c r="B2" s="267" t="s">
        <v>91</v>
      </c>
      <c r="C2" s="267"/>
      <c r="D2" s="267"/>
      <c r="E2" s="267"/>
      <c r="F2" s="267"/>
      <c r="G2" s="267"/>
      <c r="H2" s="267"/>
      <c r="I2" s="267"/>
      <c r="J2" s="267"/>
      <c r="K2" s="267"/>
      <c r="L2" s="267"/>
    </row>
    <row r="5" spans="2:13" ht="45" x14ac:dyDescent="0.25">
      <c r="B5" s="196" t="s">
        <v>80</v>
      </c>
      <c r="C5" s="196" t="s">
        <v>81</v>
      </c>
      <c r="D5" s="197" t="s">
        <v>82</v>
      </c>
      <c r="E5" s="198" t="s">
        <v>83</v>
      </c>
      <c r="F5" s="199" t="s">
        <v>84</v>
      </c>
      <c r="G5" s="200" t="s">
        <v>85</v>
      </c>
      <c r="H5" s="200" t="s">
        <v>86</v>
      </c>
      <c r="I5" s="201" t="s">
        <v>87</v>
      </c>
      <c r="J5" s="202" t="s">
        <v>88</v>
      </c>
    </row>
    <row r="6" spans="2:13" ht="30" customHeight="1" x14ac:dyDescent="0.25">
      <c r="B6" s="266" t="s">
        <v>89</v>
      </c>
      <c r="C6" s="185" t="s">
        <v>72</v>
      </c>
      <c r="D6" s="186">
        <v>15</v>
      </c>
      <c r="E6" s="186">
        <v>11</v>
      </c>
      <c r="F6" s="187">
        <v>20</v>
      </c>
      <c r="G6" s="187">
        <v>14</v>
      </c>
      <c r="H6" s="188"/>
      <c r="I6" s="189"/>
      <c r="J6" s="187">
        <v>6</v>
      </c>
    </row>
    <row r="7" spans="2:13" ht="22.5" customHeight="1" x14ac:dyDescent="0.25">
      <c r="B7" s="266"/>
      <c r="C7" s="185" t="s">
        <v>75</v>
      </c>
      <c r="D7" s="186">
        <v>22</v>
      </c>
      <c r="E7" s="186">
        <v>21</v>
      </c>
      <c r="F7" s="187">
        <v>20</v>
      </c>
      <c r="G7" s="187">
        <v>19</v>
      </c>
      <c r="H7" s="189"/>
      <c r="I7" s="189"/>
      <c r="J7" s="187">
        <v>1</v>
      </c>
    </row>
    <row r="8" spans="2:13" ht="22.5" customHeight="1" x14ac:dyDescent="0.25">
      <c r="B8" s="266"/>
      <c r="C8" s="185" t="s">
        <v>76</v>
      </c>
      <c r="D8" s="186">
        <v>5</v>
      </c>
      <c r="E8" s="186">
        <v>4</v>
      </c>
      <c r="F8" s="187">
        <v>13</v>
      </c>
      <c r="G8" s="187">
        <v>9</v>
      </c>
      <c r="H8" s="188"/>
      <c r="I8" s="189"/>
      <c r="J8" s="187">
        <v>4</v>
      </c>
      <c r="L8" s="195"/>
      <c r="M8" s="194"/>
    </row>
    <row r="9" spans="2:13" ht="22.5" customHeight="1" x14ac:dyDescent="0.25">
      <c r="B9" s="266"/>
      <c r="C9" s="185" t="s">
        <v>77</v>
      </c>
      <c r="D9" s="186">
        <v>10</v>
      </c>
      <c r="E9" s="190">
        <v>1</v>
      </c>
      <c r="F9" s="189">
        <v>14</v>
      </c>
      <c r="G9" s="189"/>
      <c r="H9" s="189">
        <v>1</v>
      </c>
      <c r="I9" s="189"/>
      <c r="J9" s="189">
        <v>13</v>
      </c>
      <c r="L9" s="195"/>
      <c r="M9" s="194"/>
    </row>
    <row r="10" spans="2:13" x14ac:dyDescent="0.25">
      <c r="B10" s="263" t="s">
        <v>90</v>
      </c>
      <c r="C10" s="263"/>
      <c r="D10" s="203">
        <f>SUM(D6:D9)</f>
        <v>52</v>
      </c>
      <c r="E10" s="204">
        <f>SUM(E6:E9)</f>
        <v>37</v>
      </c>
      <c r="F10" s="204">
        <f>SUM(F6:F9)</f>
        <v>67</v>
      </c>
      <c r="G10" s="204">
        <f>SUM(G6:G9)</f>
        <v>42</v>
      </c>
      <c r="H10" s="204">
        <f>SUM(H6:H9)</f>
        <v>1</v>
      </c>
      <c r="I10" s="204">
        <f t="shared" ref="I10" si="0">SUM(I6:I8)</f>
        <v>0</v>
      </c>
      <c r="J10" s="204">
        <f>SUM(J6:J9)</f>
        <v>24</v>
      </c>
    </row>
    <row r="11" spans="2:13" x14ac:dyDescent="0.25">
      <c r="B11" s="191"/>
      <c r="C11" s="192"/>
      <c r="D11" s="79"/>
      <c r="E11" s="193">
        <f>E10/D10</f>
        <v>0.71153846153846156</v>
      </c>
      <c r="F11" s="192"/>
      <c r="G11" s="193">
        <f>G10/F10</f>
        <v>0.62686567164179108</v>
      </c>
      <c r="H11" s="193">
        <f>H10/F10</f>
        <v>1.4925373134328358E-2</v>
      </c>
      <c r="I11" s="193">
        <f>I10/F10</f>
        <v>0</v>
      </c>
      <c r="J11" s="193">
        <f>J10/F10</f>
        <v>0.35820895522388058</v>
      </c>
    </row>
  </sheetData>
  <mergeCells count="3">
    <mergeCell ref="B6:B9"/>
    <mergeCell ref="B10:C10"/>
    <mergeCell ref="B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73"/>
      <c r="B1" s="273"/>
      <c r="C1" s="273"/>
      <c r="D1" s="273"/>
      <c r="E1" s="273"/>
      <c r="F1" s="273"/>
      <c r="G1" s="273"/>
      <c r="H1" s="272" t="s">
        <v>92</v>
      </c>
      <c r="I1" s="272"/>
      <c r="J1" s="272"/>
      <c r="K1" s="272"/>
      <c r="L1" s="272"/>
      <c r="M1" s="272"/>
      <c r="N1" s="272"/>
      <c r="O1" s="272"/>
      <c r="P1" s="272"/>
      <c r="Q1" s="272"/>
      <c r="R1" s="272"/>
      <c r="S1" s="46"/>
      <c r="T1" s="274" t="s">
        <v>93</v>
      </c>
      <c r="U1" s="274"/>
      <c r="V1" s="274"/>
      <c r="W1" s="274"/>
      <c r="X1" s="274"/>
      <c r="Y1" s="274"/>
      <c r="Z1" s="274"/>
      <c r="AA1" s="274"/>
      <c r="AB1" s="274"/>
      <c r="AC1" s="275" t="s">
        <v>94</v>
      </c>
      <c r="AD1" s="275"/>
      <c r="AE1" s="275"/>
      <c r="AF1" s="275"/>
      <c r="AG1" s="275"/>
      <c r="AH1" s="275"/>
      <c r="AI1" s="275"/>
      <c r="AJ1" s="275"/>
      <c r="AK1" s="51"/>
      <c r="AL1" s="276" t="s">
        <v>95</v>
      </c>
      <c r="AM1" s="276"/>
      <c r="AN1" s="276"/>
      <c r="AO1" s="276"/>
      <c r="AP1" s="276"/>
      <c r="AQ1" s="276"/>
      <c r="AR1" s="276"/>
      <c r="AS1" s="276"/>
      <c r="AT1" s="52"/>
      <c r="AU1" s="268" t="s">
        <v>96</v>
      </c>
      <c r="AV1" s="268"/>
      <c r="AW1" s="268"/>
      <c r="AX1" s="268"/>
      <c r="AY1" s="268"/>
      <c r="AZ1" s="268"/>
      <c r="BA1" s="268"/>
      <c r="BB1" s="268"/>
      <c r="BC1" s="53"/>
      <c r="BD1" s="270" t="s">
        <v>61</v>
      </c>
      <c r="BE1" s="270"/>
      <c r="BF1" s="270"/>
      <c r="BG1" s="270"/>
      <c r="BH1" s="270"/>
      <c r="BI1" s="30"/>
      <c r="BJ1" s="30"/>
      <c r="BK1" s="30"/>
    </row>
    <row r="2" spans="1:63" ht="39.950000000000003" customHeight="1" x14ac:dyDescent="0.25">
      <c r="A2" s="271" t="s">
        <v>97</v>
      </c>
      <c r="B2" s="271" t="s">
        <v>9</v>
      </c>
      <c r="C2" s="271" t="s">
        <v>11</v>
      </c>
      <c r="D2" s="271" t="s">
        <v>98</v>
      </c>
      <c r="E2" s="271" t="s">
        <v>99</v>
      </c>
      <c r="F2" s="271" t="s">
        <v>13</v>
      </c>
      <c r="G2" s="271" t="s">
        <v>17</v>
      </c>
      <c r="H2" s="269" t="s">
        <v>62</v>
      </c>
      <c r="I2" s="272" t="s">
        <v>100</v>
      </c>
      <c r="J2" s="272"/>
      <c r="K2" s="272"/>
      <c r="L2" s="269" t="s">
        <v>63</v>
      </c>
      <c r="M2" s="269" t="s">
        <v>101</v>
      </c>
      <c r="N2" s="269" t="s">
        <v>102</v>
      </c>
      <c r="O2" s="269" t="s">
        <v>32</v>
      </c>
      <c r="P2" s="269" t="s">
        <v>103</v>
      </c>
      <c r="Q2" s="269" t="s">
        <v>104</v>
      </c>
      <c r="R2" s="269" t="s">
        <v>105</v>
      </c>
      <c r="S2" s="44"/>
      <c r="T2" s="278" t="s">
        <v>106</v>
      </c>
      <c r="U2" s="278" t="s">
        <v>107</v>
      </c>
      <c r="V2" s="278" t="s">
        <v>108</v>
      </c>
      <c r="W2" s="278" t="s">
        <v>109</v>
      </c>
      <c r="X2" s="278" t="s">
        <v>110</v>
      </c>
      <c r="Y2" s="278" t="s">
        <v>111</v>
      </c>
      <c r="Z2" s="278" t="s">
        <v>112</v>
      </c>
      <c r="AA2" s="278" t="s">
        <v>113</v>
      </c>
      <c r="AB2" s="45"/>
      <c r="AC2" s="277" t="s">
        <v>114</v>
      </c>
      <c r="AD2" s="277" t="s">
        <v>115</v>
      </c>
      <c r="AE2" s="277" t="s">
        <v>116</v>
      </c>
      <c r="AF2" s="277" t="s">
        <v>117</v>
      </c>
      <c r="AG2" s="277" t="s">
        <v>118</v>
      </c>
      <c r="AH2" s="277" t="s">
        <v>119</v>
      </c>
      <c r="AI2" s="277" t="s">
        <v>120</v>
      </c>
      <c r="AJ2" s="277" t="s">
        <v>121</v>
      </c>
      <c r="AK2" s="43"/>
      <c r="AL2" s="279" t="s">
        <v>66</v>
      </c>
      <c r="AM2" s="279" t="s">
        <v>122</v>
      </c>
      <c r="AN2" s="279" t="s">
        <v>67</v>
      </c>
      <c r="AO2" s="279" t="s">
        <v>68</v>
      </c>
      <c r="AP2" s="279" t="s">
        <v>123</v>
      </c>
      <c r="AQ2" s="279" t="s">
        <v>70</v>
      </c>
      <c r="AR2" s="279" t="s">
        <v>124</v>
      </c>
      <c r="AS2" s="279" t="s">
        <v>125</v>
      </c>
      <c r="AT2" s="48"/>
      <c r="AU2" s="281" t="s">
        <v>66</v>
      </c>
      <c r="AV2" s="47"/>
      <c r="AW2" s="281" t="s">
        <v>122</v>
      </c>
      <c r="AX2" s="281" t="s">
        <v>67</v>
      </c>
      <c r="AY2" s="281" t="s">
        <v>68</v>
      </c>
      <c r="AZ2" s="281" t="s">
        <v>69</v>
      </c>
      <c r="BA2" s="281" t="s">
        <v>70</v>
      </c>
      <c r="BB2" s="281" t="s">
        <v>124</v>
      </c>
      <c r="BC2" s="281" t="s">
        <v>126</v>
      </c>
      <c r="BD2" s="280" t="s">
        <v>52</v>
      </c>
      <c r="BE2" s="280" t="s">
        <v>127</v>
      </c>
      <c r="BF2" s="280" t="s">
        <v>128</v>
      </c>
      <c r="BG2" s="280" t="s">
        <v>129</v>
      </c>
      <c r="BH2" s="282" t="s">
        <v>130</v>
      </c>
      <c r="BI2" s="280" t="s">
        <v>128</v>
      </c>
      <c r="BJ2" s="280" t="s">
        <v>129</v>
      </c>
      <c r="BK2" s="282" t="s">
        <v>130</v>
      </c>
    </row>
    <row r="3" spans="1:63" ht="39.950000000000003" customHeight="1" x14ac:dyDescent="0.25">
      <c r="A3" s="271"/>
      <c r="B3" s="271"/>
      <c r="C3" s="271"/>
      <c r="D3" s="271"/>
      <c r="E3" s="271"/>
      <c r="F3" s="271"/>
      <c r="G3" s="271"/>
      <c r="H3" s="269"/>
      <c r="I3" s="34" t="s">
        <v>131</v>
      </c>
      <c r="J3" s="44" t="s">
        <v>24</v>
      </c>
      <c r="K3" s="44" t="s">
        <v>26</v>
      </c>
      <c r="L3" s="269"/>
      <c r="M3" s="269"/>
      <c r="N3" s="269"/>
      <c r="O3" s="269"/>
      <c r="P3" s="269"/>
      <c r="Q3" s="269"/>
      <c r="R3" s="269"/>
      <c r="S3" s="44" t="s">
        <v>132</v>
      </c>
      <c r="T3" s="278"/>
      <c r="U3" s="278"/>
      <c r="V3" s="278"/>
      <c r="W3" s="278"/>
      <c r="X3" s="278"/>
      <c r="Y3" s="278"/>
      <c r="Z3" s="278"/>
      <c r="AA3" s="278"/>
      <c r="AB3" s="45" t="s">
        <v>52</v>
      </c>
      <c r="AC3" s="277"/>
      <c r="AD3" s="277"/>
      <c r="AE3" s="277"/>
      <c r="AF3" s="277"/>
      <c r="AG3" s="277"/>
      <c r="AH3" s="277"/>
      <c r="AI3" s="277"/>
      <c r="AJ3" s="277"/>
      <c r="AK3" s="43" t="s">
        <v>52</v>
      </c>
      <c r="AL3" s="279"/>
      <c r="AM3" s="279"/>
      <c r="AN3" s="279"/>
      <c r="AO3" s="279"/>
      <c r="AP3" s="279"/>
      <c r="AQ3" s="279"/>
      <c r="AR3" s="279"/>
      <c r="AS3" s="279"/>
      <c r="AT3" s="48" t="s">
        <v>52</v>
      </c>
      <c r="AU3" s="281"/>
      <c r="AV3" s="47" t="s">
        <v>133</v>
      </c>
      <c r="AW3" s="281"/>
      <c r="AX3" s="281"/>
      <c r="AY3" s="281"/>
      <c r="AZ3" s="281"/>
      <c r="BA3" s="281"/>
      <c r="BB3" s="281"/>
      <c r="BC3" s="281"/>
      <c r="BD3" s="280"/>
      <c r="BE3" s="280"/>
      <c r="BF3" s="280"/>
      <c r="BG3" s="280"/>
      <c r="BH3" s="282"/>
      <c r="BI3" s="280"/>
      <c r="BJ3" s="280"/>
      <c r="BK3" s="282"/>
    </row>
    <row r="4" spans="1:63" ht="39.950000000000003" customHeight="1" x14ac:dyDescent="0.25">
      <c r="A4" s="1" t="s">
        <v>134</v>
      </c>
      <c r="B4" s="1" t="s">
        <v>135</v>
      </c>
      <c r="C4" s="1" t="s">
        <v>136</v>
      </c>
      <c r="D4" s="1" t="s">
        <v>134</v>
      </c>
      <c r="E4" s="1" t="s">
        <v>137</v>
      </c>
      <c r="F4" s="1" t="s">
        <v>135</v>
      </c>
      <c r="G4" s="1" t="s">
        <v>138</v>
      </c>
      <c r="H4" s="2" t="s">
        <v>139</v>
      </c>
      <c r="I4" s="35" t="s">
        <v>140</v>
      </c>
      <c r="J4" s="2"/>
      <c r="K4" s="2" t="s">
        <v>141</v>
      </c>
      <c r="L4" s="2" t="s">
        <v>135</v>
      </c>
      <c r="M4" s="2" t="s">
        <v>135</v>
      </c>
      <c r="N4" s="2" t="s">
        <v>142</v>
      </c>
      <c r="O4" s="2" t="s">
        <v>135</v>
      </c>
      <c r="P4" s="2" t="s">
        <v>143</v>
      </c>
      <c r="Q4" s="2" t="s">
        <v>134</v>
      </c>
      <c r="R4" s="2" t="s">
        <v>134</v>
      </c>
      <c r="S4" s="2" t="s">
        <v>134</v>
      </c>
      <c r="T4" s="26" t="s">
        <v>134</v>
      </c>
      <c r="U4" s="26" t="s">
        <v>144</v>
      </c>
      <c r="V4" s="26" t="s">
        <v>145</v>
      </c>
      <c r="W4" s="26" t="s">
        <v>146</v>
      </c>
      <c r="X4" s="26" t="s">
        <v>146</v>
      </c>
      <c r="Y4" s="26" t="s">
        <v>142</v>
      </c>
      <c r="Z4" s="26" t="s">
        <v>147</v>
      </c>
      <c r="AA4" s="26" t="s">
        <v>135</v>
      </c>
      <c r="AB4" s="26" t="s">
        <v>148</v>
      </c>
      <c r="AC4" s="27" t="s">
        <v>134</v>
      </c>
      <c r="AD4" s="27" t="s">
        <v>144</v>
      </c>
      <c r="AE4" s="27" t="s">
        <v>145</v>
      </c>
      <c r="AF4" s="27" t="s">
        <v>146</v>
      </c>
      <c r="AG4" s="27" t="s">
        <v>146</v>
      </c>
      <c r="AH4" s="27" t="s">
        <v>142</v>
      </c>
      <c r="AI4" s="27" t="s">
        <v>147</v>
      </c>
      <c r="AJ4" s="27" t="s">
        <v>135</v>
      </c>
      <c r="AK4" s="27"/>
      <c r="AL4" s="28" t="s">
        <v>134</v>
      </c>
      <c r="AM4" s="28" t="s">
        <v>144</v>
      </c>
      <c r="AN4" s="28" t="s">
        <v>145</v>
      </c>
      <c r="AO4" s="28" t="s">
        <v>146</v>
      </c>
      <c r="AP4" s="28" t="s">
        <v>146</v>
      </c>
      <c r="AQ4" s="28" t="s">
        <v>142</v>
      </c>
      <c r="AR4" s="28" t="s">
        <v>147</v>
      </c>
      <c r="AS4" s="28" t="s">
        <v>135</v>
      </c>
      <c r="AT4" s="28"/>
      <c r="AU4" s="29" t="s">
        <v>134</v>
      </c>
      <c r="AV4" s="29"/>
      <c r="AW4" s="29" t="s">
        <v>144</v>
      </c>
      <c r="AX4" s="29" t="s">
        <v>145</v>
      </c>
      <c r="AY4" s="29" t="s">
        <v>146</v>
      </c>
      <c r="AZ4" s="29" t="s">
        <v>146</v>
      </c>
      <c r="BA4" s="29" t="s">
        <v>142</v>
      </c>
      <c r="BB4" s="29" t="s">
        <v>147</v>
      </c>
      <c r="BC4" s="29"/>
      <c r="BD4" s="50" t="s">
        <v>148</v>
      </c>
      <c r="BE4" s="50"/>
      <c r="BF4" s="50" t="s">
        <v>148</v>
      </c>
      <c r="BG4" s="50" t="s">
        <v>135</v>
      </c>
      <c r="BH4" s="282"/>
      <c r="BI4" s="50" t="s">
        <v>148</v>
      </c>
      <c r="BJ4" s="50" t="s">
        <v>135</v>
      </c>
      <c r="BK4" s="282"/>
    </row>
    <row r="5" spans="1:63" ht="39.950000000000003" customHeight="1" x14ac:dyDescent="0.25">
      <c r="A5" s="58"/>
      <c r="B5" s="49" t="s">
        <v>149</v>
      </c>
      <c r="C5" s="283" t="s">
        <v>150</v>
      </c>
      <c r="D5" s="123">
        <v>44677</v>
      </c>
      <c r="E5" s="104" t="s">
        <v>151</v>
      </c>
      <c r="F5" s="124" t="s">
        <v>152</v>
      </c>
      <c r="G5" s="124" t="s">
        <v>153</v>
      </c>
      <c r="H5" s="54" t="s">
        <v>154</v>
      </c>
      <c r="I5" s="54" t="s">
        <v>155</v>
      </c>
      <c r="J5" s="54" t="s">
        <v>156</v>
      </c>
      <c r="K5" s="40">
        <v>1</v>
      </c>
      <c r="L5" s="40" t="s">
        <v>74</v>
      </c>
      <c r="M5" s="54" t="s">
        <v>157</v>
      </c>
      <c r="N5" s="54" t="s">
        <v>158</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149</v>
      </c>
      <c r="C6" s="284"/>
      <c r="D6" s="123">
        <v>44677</v>
      </c>
      <c r="E6" s="104" t="s">
        <v>151</v>
      </c>
      <c r="F6" s="124" t="s">
        <v>152</v>
      </c>
      <c r="G6" s="125" t="s">
        <v>159</v>
      </c>
      <c r="H6" s="54" t="s">
        <v>160</v>
      </c>
      <c r="I6" s="54" t="s">
        <v>161</v>
      </c>
      <c r="J6" s="54" t="s">
        <v>162</v>
      </c>
      <c r="K6" s="40">
        <v>1</v>
      </c>
      <c r="L6" s="40" t="s">
        <v>74</v>
      </c>
      <c r="M6" s="54" t="s">
        <v>157</v>
      </c>
      <c r="N6" s="54" t="s">
        <v>158</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149</v>
      </c>
      <c r="C7" s="284"/>
      <c r="D7" s="123">
        <v>44677</v>
      </c>
      <c r="E7" s="104" t="s">
        <v>151</v>
      </c>
      <c r="F7" s="124" t="s">
        <v>163</v>
      </c>
      <c r="G7" s="125" t="s">
        <v>164</v>
      </c>
      <c r="H7" s="54" t="s">
        <v>165</v>
      </c>
      <c r="I7" s="54" t="s">
        <v>166</v>
      </c>
      <c r="J7" s="54" t="s">
        <v>167</v>
      </c>
      <c r="K7" s="40">
        <v>1</v>
      </c>
      <c r="L7" s="40" t="s">
        <v>74</v>
      </c>
      <c r="M7" s="54" t="s">
        <v>157</v>
      </c>
      <c r="N7" s="54" t="s">
        <v>158</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149</v>
      </c>
      <c r="C8" s="284"/>
      <c r="D8" s="123">
        <v>44677</v>
      </c>
      <c r="E8" s="104" t="s">
        <v>151</v>
      </c>
      <c r="F8" s="125" t="s">
        <v>168</v>
      </c>
      <c r="G8" s="125" t="s">
        <v>169</v>
      </c>
      <c r="H8" s="126" t="s">
        <v>170</v>
      </c>
      <c r="I8" s="54" t="s">
        <v>171</v>
      </c>
      <c r="J8" s="126" t="s">
        <v>172</v>
      </c>
      <c r="K8" s="40">
        <v>2</v>
      </c>
      <c r="L8" s="127" t="s">
        <v>173</v>
      </c>
      <c r="M8" s="126" t="s">
        <v>157</v>
      </c>
      <c r="N8" s="126" t="s">
        <v>158</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149</v>
      </c>
      <c r="C9" s="284"/>
      <c r="D9" s="123">
        <v>44677</v>
      </c>
      <c r="E9" s="104" t="s">
        <v>151</v>
      </c>
      <c r="F9" s="125" t="s">
        <v>168</v>
      </c>
      <c r="G9" s="125" t="s">
        <v>174</v>
      </c>
      <c r="H9" s="126" t="s">
        <v>175</v>
      </c>
      <c r="I9" s="126" t="s">
        <v>176</v>
      </c>
      <c r="J9" s="54" t="s">
        <v>167</v>
      </c>
      <c r="K9" s="40">
        <v>1</v>
      </c>
      <c r="L9" s="40" t="s">
        <v>173</v>
      </c>
      <c r="M9" s="54" t="s">
        <v>157</v>
      </c>
      <c r="N9" s="54" t="s">
        <v>158</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149</v>
      </c>
      <c r="C10" s="284"/>
      <c r="D10" s="123">
        <v>44677</v>
      </c>
      <c r="E10" s="104" t="s">
        <v>151</v>
      </c>
      <c r="F10" s="125" t="s">
        <v>168</v>
      </c>
      <c r="G10" s="125" t="s">
        <v>177</v>
      </c>
      <c r="H10" s="126" t="s">
        <v>178</v>
      </c>
      <c r="I10" s="126" t="s">
        <v>179</v>
      </c>
      <c r="J10" s="126" t="s">
        <v>180</v>
      </c>
      <c r="K10" s="54">
        <v>3</v>
      </c>
      <c r="L10" s="126" t="s">
        <v>74</v>
      </c>
      <c r="M10" s="126" t="s">
        <v>157</v>
      </c>
      <c r="N10" s="126" t="s">
        <v>158</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149</v>
      </c>
      <c r="C11" s="284"/>
      <c r="D11" s="123">
        <v>44677</v>
      </c>
      <c r="E11" s="104" t="s">
        <v>151</v>
      </c>
      <c r="F11" s="286" t="s">
        <v>168</v>
      </c>
      <c r="G11" s="287" t="s">
        <v>181</v>
      </c>
      <c r="H11" s="54" t="s">
        <v>182</v>
      </c>
      <c r="I11" s="54" t="s">
        <v>183</v>
      </c>
      <c r="J11" s="54" t="s">
        <v>184</v>
      </c>
      <c r="K11" s="40">
        <v>2</v>
      </c>
      <c r="L11" s="40" t="s">
        <v>173</v>
      </c>
      <c r="M11" s="54" t="s">
        <v>157</v>
      </c>
      <c r="N11" s="54" t="s">
        <v>158</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149</v>
      </c>
      <c r="C12" s="284"/>
      <c r="D12" s="123">
        <v>44677</v>
      </c>
      <c r="E12" s="104" t="s">
        <v>151</v>
      </c>
      <c r="F12" s="286"/>
      <c r="G12" s="287"/>
      <c r="H12" s="126" t="s">
        <v>185</v>
      </c>
      <c r="I12" s="54" t="s">
        <v>186</v>
      </c>
      <c r="J12" s="54" t="s">
        <v>167</v>
      </c>
      <c r="K12" s="40">
        <v>1</v>
      </c>
      <c r="L12" s="40" t="s">
        <v>173</v>
      </c>
      <c r="M12" s="54" t="s">
        <v>157</v>
      </c>
      <c r="N12" s="54" t="s">
        <v>158</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149</v>
      </c>
      <c r="C13" s="284"/>
      <c r="D13" s="123">
        <v>44677</v>
      </c>
      <c r="E13" s="104" t="s">
        <v>151</v>
      </c>
      <c r="F13" s="288" t="s">
        <v>187</v>
      </c>
      <c r="G13" s="287" t="s">
        <v>188</v>
      </c>
      <c r="H13" s="54" t="s">
        <v>189</v>
      </c>
      <c r="I13" s="54" t="s">
        <v>190</v>
      </c>
      <c r="J13" s="54" t="s">
        <v>191</v>
      </c>
      <c r="K13" s="40">
        <v>2</v>
      </c>
      <c r="L13" s="40" t="s">
        <v>173</v>
      </c>
      <c r="M13" s="54" t="s">
        <v>157</v>
      </c>
      <c r="N13" s="54" t="s">
        <v>158</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149</v>
      </c>
      <c r="C14" s="284"/>
      <c r="D14" s="123">
        <v>44677</v>
      </c>
      <c r="E14" s="104" t="s">
        <v>151</v>
      </c>
      <c r="F14" s="288"/>
      <c r="G14" s="287"/>
      <c r="H14" s="54" t="s">
        <v>192</v>
      </c>
      <c r="I14" s="54" t="s">
        <v>193</v>
      </c>
      <c r="J14" s="54" t="s">
        <v>194</v>
      </c>
      <c r="K14" s="40">
        <v>1</v>
      </c>
      <c r="L14" s="40" t="s">
        <v>173</v>
      </c>
      <c r="M14" s="54" t="s">
        <v>157</v>
      </c>
      <c r="N14" s="54" t="s">
        <v>158</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149</v>
      </c>
      <c r="C15" s="284"/>
      <c r="D15" s="123">
        <v>44677</v>
      </c>
      <c r="E15" s="104" t="s">
        <v>151</v>
      </c>
      <c r="F15" s="287" t="s">
        <v>195</v>
      </c>
      <c r="G15" s="287" t="s">
        <v>196</v>
      </c>
      <c r="H15" s="54" t="s">
        <v>197</v>
      </c>
      <c r="I15" s="54" t="s">
        <v>198</v>
      </c>
      <c r="J15" s="54" t="s">
        <v>199</v>
      </c>
      <c r="K15" s="40">
        <v>3</v>
      </c>
      <c r="L15" s="40" t="s">
        <v>173</v>
      </c>
      <c r="M15" s="54" t="s">
        <v>157</v>
      </c>
      <c r="N15" s="54" t="s">
        <v>158</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149</v>
      </c>
      <c r="C16" s="285"/>
      <c r="D16" s="123">
        <v>44677</v>
      </c>
      <c r="E16" s="104" t="s">
        <v>151</v>
      </c>
      <c r="F16" s="287"/>
      <c r="G16" s="287"/>
      <c r="H16" s="54" t="s">
        <v>200</v>
      </c>
      <c r="I16" s="54" t="s">
        <v>201</v>
      </c>
      <c r="J16" s="54" t="s">
        <v>202</v>
      </c>
      <c r="K16" s="40">
        <v>1</v>
      </c>
      <c r="L16" s="40" t="s">
        <v>173</v>
      </c>
      <c r="M16" s="54" t="s">
        <v>157</v>
      </c>
      <c r="N16" s="54" t="s">
        <v>158</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73"/>
      <c r="B1" s="273"/>
      <c r="C1" s="273"/>
      <c r="D1" s="273"/>
      <c r="E1" s="273"/>
      <c r="F1" s="273"/>
      <c r="G1" s="273"/>
      <c r="H1" s="273"/>
      <c r="I1" s="272" t="s">
        <v>92</v>
      </c>
      <c r="J1" s="272"/>
      <c r="K1" s="272"/>
      <c r="L1" s="272"/>
      <c r="M1" s="272"/>
      <c r="N1" s="272"/>
      <c r="O1" s="272"/>
      <c r="P1" s="272"/>
      <c r="Q1" s="272"/>
      <c r="R1" s="272"/>
      <c r="S1" s="272"/>
      <c r="T1" s="46"/>
      <c r="U1" s="274" t="s">
        <v>93</v>
      </c>
      <c r="V1" s="274"/>
      <c r="W1" s="274"/>
      <c r="X1" s="274"/>
      <c r="Y1" s="274"/>
      <c r="Z1" s="274"/>
      <c r="AA1" s="274"/>
      <c r="AB1" s="274"/>
      <c r="AC1" s="274"/>
      <c r="AD1" s="275" t="s">
        <v>94</v>
      </c>
      <c r="AE1" s="275"/>
      <c r="AF1" s="275"/>
      <c r="AG1" s="275"/>
      <c r="AH1" s="275"/>
      <c r="AI1" s="275"/>
      <c r="AJ1" s="275"/>
      <c r="AK1" s="275"/>
      <c r="AL1" s="51"/>
      <c r="AM1" s="276" t="s">
        <v>95</v>
      </c>
      <c r="AN1" s="276"/>
      <c r="AO1" s="276"/>
      <c r="AP1" s="276"/>
      <c r="AQ1" s="276"/>
      <c r="AR1" s="276"/>
      <c r="AS1" s="276"/>
      <c r="AT1" s="276"/>
      <c r="AU1" s="52"/>
      <c r="AV1" s="268" t="s">
        <v>96</v>
      </c>
      <c r="AW1" s="268"/>
      <c r="AX1" s="268"/>
      <c r="AY1" s="268"/>
      <c r="AZ1" s="268"/>
      <c r="BA1" s="268"/>
      <c r="BB1" s="268"/>
      <c r="BC1" s="268"/>
      <c r="BD1" s="53"/>
      <c r="BE1" s="270" t="s">
        <v>61</v>
      </c>
      <c r="BF1" s="270"/>
      <c r="BG1" s="270"/>
      <c r="BH1" s="270"/>
      <c r="BI1" s="270"/>
    </row>
    <row r="2" spans="1:61" ht="39.950000000000003" customHeight="1" x14ac:dyDescent="0.25">
      <c r="A2" s="271" t="s">
        <v>97</v>
      </c>
      <c r="B2" s="271" t="s">
        <v>9</v>
      </c>
      <c r="C2" s="271" t="s">
        <v>11</v>
      </c>
      <c r="D2" s="271" t="s">
        <v>98</v>
      </c>
      <c r="E2" s="271" t="s">
        <v>99</v>
      </c>
      <c r="F2" s="271" t="s">
        <v>13</v>
      </c>
      <c r="G2" s="271" t="s">
        <v>15</v>
      </c>
      <c r="H2" s="271" t="s">
        <v>17</v>
      </c>
      <c r="I2" s="269" t="s">
        <v>62</v>
      </c>
      <c r="J2" s="272" t="s">
        <v>100</v>
      </c>
      <c r="K2" s="272"/>
      <c r="L2" s="272"/>
      <c r="M2" s="269" t="s">
        <v>63</v>
      </c>
      <c r="N2" s="269" t="s">
        <v>101</v>
      </c>
      <c r="O2" s="269" t="s">
        <v>102</v>
      </c>
      <c r="P2" s="269" t="s">
        <v>32</v>
      </c>
      <c r="Q2" s="269" t="s">
        <v>103</v>
      </c>
      <c r="R2" s="269" t="s">
        <v>104</v>
      </c>
      <c r="S2" s="269" t="s">
        <v>105</v>
      </c>
      <c r="T2" s="44"/>
      <c r="U2" s="278" t="s">
        <v>106</v>
      </c>
      <c r="V2" s="278" t="s">
        <v>107</v>
      </c>
      <c r="W2" s="278" t="s">
        <v>108</v>
      </c>
      <c r="X2" s="278" t="s">
        <v>109</v>
      </c>
      <c r="Y2" s="278" t="s">
        <v>110</v>
      </c>
      <c r="Z2" s="278" t="s">
        <v>111</v>
      </c>
      <c r="AA2" s="278" t="s">
        <v>112</v>
      </c>
      <c r="AB2" s="278" t="s">
        <v>113</v>
      </c>
      <c r="AC2" s="45"/>
      <c r="AD2" s="277" t="s">
        <v>114</v>
      </c>
      <c r="AE2" s="277" t="s">
        <v>203</v>
      </c>
      <c r="AF2" s="277" t="s">
        <v>116</v>
      </c>
      <c r="AG2" s="277" t="s">
        <v>117</v>
      </c>
      <c r="AH2" s="277" t="s">
        <v>118</v>
      </c>
      <c r="AI2" s="277" t="s">
        <v>119</v>
      </c>
      <c r="AJ2" s="277" t="s">
        <v>120</v>
      </c>
      <c r="AK2" s="277" t="s">
        <v>121</v>
      </c>
      <c r="AL2" s="43"/>
      <c r="AM2" s="279" t="s">
        <v>66</v>
      </c>
      <c r="AN2" s="279" t="s">
        <v>122</v>
      </c>
      <c r="AO2" s="279" t="s">
        <v>67</v>
      </c>
      <c r="AP2" s="279" t="s">
        <v>68</v>
      </c>
      <c r="AQ2" s="279" t="s">
        <v>123</v>
      </c>
      <c r="AR2" s="279" t="s">
        <v>70</v>
      </c>
      <c r="AS2" s="279" t="s">
        <v>124</v>
      </c>
      <c r="AT2" s="279" t="s">
        <v>125</v>
      </c>
      <c r="AU2" s="48"/>
      <c r="AV2" s="281" t="s">
        <v>66</v>
      </c>
      <c r="AW2" s="47"/>
      <c r="AX2" s="281" t="s">
        <v>122</v>
      </c>
      <c r="AY2" s="281" t="s">
        <v>67</v>
      </c>
      <c r="AZ2" s="281" t="s">
        <v>68</v>
      </c>
      <c r="BA2" s="281" t="s">
        <v>69</v>
      </c>
      <c r="BB2" s="281" t="s">
        <v>70</v>
      </c>
      <c r="BC2" s="281" t="s">
        <v>124</v>
      </c>
      <c r="BD2" s="281" t="s">
        <v>126</v>
      </c>
      <c r="BE2" s="280" t="s">
        <v>52</v>
      </c>
      <c r="BF2" s="280" t="s">
        <v>127</v>
      </c>
      <c r="BG2" s="280" t="s">
        <v>128</v>
      </c>
      <c r="BH2" s="280" t="s">
        <v>129</v>
      </c>
      <c r="BI2" s="282" t="s">
        <v>130</v>
      </c>
    </row>
    <row r="3" spans="1:61" ht="39.950000000000003" customHeight="1" x14ac:dyDescent="0.25">
      <c r="A3" s="271"/>
      <c r="B3" s="271"/>
      <c r="C3" s="271"/>
      <c r="D3" s="271"/>
      <c r="E3" s="271"/>
      <c r="F3" s="271"/>
      <c r="G3" s="271"/>
      <c r="H3" s="271"/>
      <c r="I3" s="269"/>
      <c r="J3" s="34" t="s">
        <v>131</v>
      </c>
      <c r="K3" s="44" t="s">
        <v>24</v>
      </c>
      <c r="L3" s="44" t="s">
        <v>26</v>
      </c>
      <c r="M3" s="269"/>
      <c r="N3" s="269"/>
      <c r="O3" s="269"/>
      <c r="P3" s="269"/>
      <c r="Q3" s="269"/>
      <c r="R3" s="269"/>
      <c r="S3" s="269"/>
      <c r="T3" s="44" t="s">
        <v>132</v>
      </c>
      <c r="U3" s="278"/>
      <c r="V3" s="278"/>
      <c r="W3" s="278"/>
      <c r="X3" s="278"/>
      <c r="Y3" s="278"/>
      <c r="Z3" s="278"/>
      <c r="AA3" s="278"/>
      <c r="AB3" s="278"/>
      <c r="AC3" s="45" t="s">
        <v>52</v>
      </c>
      <c r="AD3" s="277"/>
      <c r="AE3" s="277"/>
      <c r="AF3" s="277"/>
      <c r="AG3" s="277"/>
      <c r="AH3" s="277"/>
      <c r="AI3" s="277"/>
      <c r="AJ3" s="277"/>
      <c r="AK3" s="277"/>
      <c r="AL3" s="43" t="s">
        <v>52</v>
      </c>
      <c r="AM3" s="279"/>
      <c r="AN3" s="279"/>
      <c r="AO3" s="279"/>
      <c r="AP3" s="279"/>
      <c r="AQ3" s="279"/>
      <c r="AR3" s="279"/>
      <c r="AS3" s="279"/>
      <c r="AT3" s="279"/>
      <c r="AU3" s="48" t="s">
        <v>52</v>
      </c>
      <c r="AV3" s="281"/>
      <c r="AW3" s="47" t="s">
        <v>133</v>
      </c>
      <c r="AX3" s="281"/>
      <c r="AY3" s="281"/>
      <c r="AZ3" s="281"/>
      <c r="BA3" s="281"/>
      <c r="BB3" s="281"/>
      <c r="BC3" s="281"/>
      <c r="BD3" s="281"/>
      <c r="BE3" s="280"/>
      <c r="BF3" s="280"/>
      <c r="BG3" s="280"/>
      <c r="BH3" s="280"/>
      <c r="BI3" s="282"/>
    </row>
    <row r="4" spans="1:61" ht="39.950000000000003" customHeight="1" x14ac:dyDescent="0.25">
      <c r="A4" s="1" t="s">
        <v>134</v>
      </c>
      <c r="B4" s="1" t="s">
        <v>135</v>
      </c>
      <c r="C4" s="1" t="s">
        <v>136</v>
      </c>
      <c r="D4" s="1" t="s">
        <v>134</v>
      </c>
      <c r="E4" s="1" t="s">
        <v>137</v>
      </c>
      <c r="F4" s="1" t="s">
        <v>135</v>
      </c>
      <c r="G4" s="1"/>
      <c r="H4" s="1" t="s">
        <v>138</v>
      </c>
      <c r="I4" s="2" t="s">
        <v>139</v>
      </c>
      <c r="J4" s="35" t="s">
        <v>140</v>
      </c>
      <c r="K4" s="2"/>
      <c r="L4" s="2" t="s">
        <v>141</v>
      </c>
      <c r="M4" s="2" t="s">
        <v>135</v>
      </c>
      <c r="N4" s="2" t="s">
        <v>135</v>
      </c>
      <c r="O4" s="2" t="s">
        <v>142</v>
      </c>
      <c r="P4" s="2" t="s">
        <v>135</v>
      </c>
      <c r="Q4" s="2" t="s">
        <v>143</v>
      </c>
      <c r="R4" s="2" t="s">
        <v>134</v>
      </c>
      <c r="S4" s="2" t="s">
        <v>134</v>
      </c>
      <c r="T4" s="2" t="s">
        <v>134</v>
      </c>
      <c r="U4" s="26" t="s">
        <v>134</v>
      </c>
      <c r="V4" s="26" t="s">
        <v>144</v>
      </c>
      <c r="W4" s="26" t="s">
        <v>145</v>
      </c>
      <c r="X4" s="26" t="s">
        <v>146</v>
      </c>
      <c r="Y4" s="26" t="s">
        <v>146</v>
      </c>
      <c r="Z4" s="26" t="s">
        <v>142</v>
      </c>
      <c r="AA4" s="26" t="s">
        <v>147</v>
      </c>
      <c r="AB4" s="26" t="s">
        <v>135</v>
      </c>
      <c r="AC4" s="26" t="s">
        <v>148</v>
      </c>
      <c r="AD4" s="27" t="s">
        <v>134</v>
      </c>
      <c r="AE4" s="27"/>
      <c r="AF4" s="27" t="s">
        <v>204</v>
      </c>
      <c r="AG4" s="27" t="s">
        <v>146</v>
      </c>
      <c r="AH4" s="27" t="s">
        <v>146</v>
      </c>
      <c r="AI4" s="27" t="s">
        <v>142</v>
      </c>
      <c r="AJ4" s="27" t="s">
        <v>147</v>
      </c>
      <c r="AK4" s="27" t="s">
        <v>135</v>
      </c>
      <c r="AL4" s="27"/>
      <c r="AM4" s="28" t="s">
        <v>134</v>
      </c>
      <c r="AN4" s="28" t="s">
        <v>144</v>
      </c>
      <c r="AO4" s="28" t="s">
        <v>145</v>
      </c>
      <c r="AP4" s="28" t="s">
        <v>146</v>
      </c>
      <c r="AQ4" s="28" t="s">
        <v>146</v>
      </c>
      <c r="AR4" s="28" t="s">
        <v>142</v>
      </c>
      <c r="AS4" s="28" t="s">
        <v>147</v>
      </c>
      <c r="AT4" s="28" t="s">
        <v>135</v>
      </c>
      <c r="AU4" s="28"/>
      <c r="AV4" s="29" t="s">
        <v>134</v>
      </c>
      <c r="AW4" s="29"/>
      <c r="AX4" s="29" t="s">
        <v>144</v>
      </c>
      <c r="AY4" s="29" t="s">
        <v>145</v>
      </c>
      <c r="AZ4" s="29" t="s">
        <v>146</v>
      </c>
      <c r="BA4" s="29" t="s">
        <v>146</v>
      </c>
      <c r="BB4" s="29" t="s">
        <v>142</v>
      </c>
      <c r="BC4" s="29" t="s">
        <v>147</v>
      </c>
      <c r="BD4" s="29"/>
      <c r="BE4" s="50" t="s">
        <v>148</v>
      </c>
      <c r="BF4" s="50"/>
      <c r="BG4" s="50" t="s">
        <v>148</v>
      </c>
      <c r="BH4" s="50" t="s">
        <v>135</v>
      </c>
      <c r="BI4" s="282"/>
    </row>
    <row r="5" spans="1:61" ht="159.75" customHeight="1" x14ac:dyDescent="0.25">
      <c r="A5" s="58"/>
      <c r="B5" s="49" t="s">
        <v>149</v>
      </c>
      <c r="C5" s="299" t="s">
        <v>205</v>
      </c>
      <c r="D5" s="300">
        <v>44670</v>
      </c>
      <c r="E5" s="301" t="s">
        <v>206</v>
      </c>
      <c r="F5" s="102" t="s">
        <v>207</v>
      </c>
      <c r="G5" s="303">
        <v>142</v>
      </c>
      <c r="H5" s="290" t="s">
        <v>208</v>
      </c>
      <c r="I5" s="302" t="s">
        <v>209</v>
      </c>
      <c r="J5" s="130" t="s">
        <v>210</v>
      </c>
      <c r="K5" s="130" t="s">
        <v>211</v>
      </c>
      <c r="L5" s="112">
        <v>1</v>
      </c>
      <c r="M5" s="112" t="s">
        <v>74</v>
      </c>
      <c r="N5" s="112" t="s">
        <v>212</v>
      </c>
      <c r="O5" s="130" t="s">
        <v>213</v>
      </c>
      <c r="P5" s="31">
        <v>1</v>
      </c>
      <c r="Q5" s="5"/>
      <c r="R5" s="131">
        <v>44685</v>
      </c>
      <c r="S5" s="139">
        <v>44685</v>
      </c>
      <c r="T5" s="107"/>
      <c r="U5" s="108"/>
      <c r="V5" s="109"/>
      <c r="W5" s="40"/>
      <c r="X5" s="100"/>
      <c r="Y5" s="110"/>
      <c r="Z5" s="40"/>
      <c r="AA5" s="111"/>
      <c r="AB5" s="42"/>
      <c r="AC5" s="112"/>
      <c r="AD5" s="113">
        <v>44742</v>
      </c>
      <c r="AE5" s="114" t="s">
        <v>214</v>
      </c>
      <c r="AF5" s="40">
        <v>1</v>
      </c>
      <c r="AG5" s="100">
        <f>IF(AF5="","",IF(OR($L5=0,$L5="",AD5=""),"",AF5/$L5))</f>
        <v>1</v>
      </c>
      <c r="AH5" s="117">
        <f>(IF(OR($P5="",AG5=""),"",IF(OR($P5=0,AG5=0),0,IF((AG5*100%)/$P5&gt;100%,100%,(AG5*100%)/$P5))))</f>
        <v>1</v>
      </c>
      <c r="AI5" s="101" t="str">
        <f t="shared" ref="AI5" si="0">IF(AF5="","",IF(AH5&lt;100%, IF(AH5&lt;50%, "ALERTA","EN TERMINO"), IF(AH5=100%, "OK", "EN TERMINO")))</f>
        <v>OK</v>
      </c>
      <c r="AJ5" s="32" t="s">
        <v>215</v>
      </c>
      <c r="AK5" s="54" t="s">
        <v>216</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149</v>
      </c>
      <c r="C6" s="299"/>
      <c r="D6" s="300"/>
      <c r="E6" s="301"/>
      <c r="F6" s="102" t="s">
        <v>207</v>
      </c>
      <c r="G6" s="304"/>
      <c r="H6" s="290"/>
      <c r="I6" s="302"/>
      <c r="J6" s="130" t="s">
        <v>217</v>
      </c>
      <c r="K6" s="130" t="s">
        <v>218</v>
      </c>
      <c r="L6" s="112">
        <v>1</v>
      </c>
      <c r="M6" s="112" t="s">
        <v>74</v>
      </c>
      <c r="N6" s="112" t="s">
        <v>212</v>
      </c>
      <c r="O6" s="130" t="s">
        <v>213</v>
      </c>
      <c r="P6" s="31">
        <v>1</v>
      </c>
      <c r="Q6" s="5"/>
      <c r="R6" s="131">
        <v>44687</v>
      </c>
      <c r="S6" s="140">
        <v>44742</v>
      </c>
      <c r="T6" s="107"/>
      <c r="U6" s="41"/>
      <c r="V6" s="116"/>
      <c r="W6" s="37"/>
      <c r="X6" s="100"/>
      <c r="Y6" s="110"/>
      <c r="Z6" s="40"/>
      <c r="AA6" s="102"/>
      <c r="AB6" s="42"/>
      <c r="AC6" s="112"/>
      <c r="AD6" s="113">
        <v>44742</v>
      </c>
      <c r="AE6" s="111" t="s">
        <v>219</v>
      </c>
      <c r="AF6" s="40">
        <v>1</v>
      </c>
      <c r="AG6" s="100">
        <f>IF(AF6="","",IF(OR($L6=0,$L6="",AD6=""),"",AF6/$L6))</f>
        <v>1</v>
      </c>
      <c r="AH6" s="117">
        <f>(IF(OR($P6="",AG6=""),"",IF(OR($P6=0,AG6=0),0,IF((AG6*100%)/$P6&gt;100%,100%,(AG6*100%)/$P6))))</f>
        <v>1</v>
      </c>
      <c r="AI6" s="101" t="str">
        <f t="shared" ref="AI6" si="3">IF(AF6="","",IF(AH6&lt;100%, IF(AH6&lt;50%, "ALERTA","EN TERMINO"), IF(AH6=100%, "OK", "EN TERMINO")))</f>
        <v>OK</v>
      </c>
      <c r="AJ6" s="33" t="s">
        <v>220</v>
      </c>
      <c r="AK6" s="54" t="s">
        <v>216</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89"/>
      <c r="D9" s="59"/>
      <c r="F9" s="55"/>
      <c r="G9" s="55"/>
      <c r="H9" s="69"/>
      <c r="I9" s="69"/>
      <c r="J9" s="70"/>
      <c r="K9" s="71"/>
      <c r="M9" s="12"/>
      <c r="N9" s="12"/>
      <c r="O9" s="12"/>
      <c r="P9" s="65"/>
      <c r="R9" s="72"/>
      <c r="S9" s="73"/>
      <c r="T9" s="67"/>
    </row>
    <row r="10" spans="1:61" ht="39.950000000000003" customHeight="1" x14ac:dyDescent="0.25">
      <c r="A10" s="59"/>
      <c r="B10" s="12"/>
      <c r="C10" s="289"/>
      <c r="D10" s="59"/>
      <c r="E10" s="296"/>
      <c r="F10" s="55"/>
      <c r="G10" s="55"/>
      <c r="H10" s="298"/>
      <c r="I10" s="298"/>
      <c r="J10" s="70"/>
      <c r="K10" s="71"/>
      <c r="M10" s="12"/>
      <c r="N10" s="12"/>
      <c r="O10" s="12"/>
      <c r="P10" s="65"/>
      <c r="R10" s="72"/>
      <c r="S10" s="73"/>
      <c r="T10" s="67"/>
    </row>
    <row r="11" spans="1:61" ht="39.950000000000003" customHeight="1" x14ac:dyDescent="0.25">
      <c r="A11" s="59"/>
      <c r="B11" s="12"/>
      <c r="C11" s="289"/>
      <c r="D11" s="59"/>
      <c r="E11" s="296"/>
      <c r="F11" s="55"/>
      <c r="G11" s="55"/>
      <c r="H11" s="298"/>
      <c r="I11" s="298"/>
      <c r="J11" s="70"/>
      <c r="K11" s="71"/>
      <c r="M11" s="12"/>
      <c r="N11" s="12"/>
      <c r="O11" s="12"/>
      <c r="P11" s="65"/>
      <c r="R11" s="72"/>
      <c r="S11" s="73"/>
      <c r="T11" s="67"/>
    </row>
    <row r="12" spans="1:61" ht="39.950000000000003" customHeight="1" x14ac:dyDescent="0.25">
      <c r="A12" s="59"/>
      <c r="B12" s="12"/>
      <c r="C12" s="289"/>
      <c r="D12" s="59"/>
      <c r="E12" s="296"/>
      <c r="F12" s="55"/>
      <c r="G12" s="55"/>
      <c r="H12" s="298"/>
      <c r="I12" s="298"/>
      <c r="J12" s="70"/>
      <c r="K12" s="71"/>
      <c r="M12" s="12"/>
      <c r="N12" s="12"/>
      <c r="O12" s="12"/>
      <c r="P12" s="65"/>
      <c r="R12" s="72"/>
      <c r="S12" s="73"/>
      <c r="T12" s="67"/>
    </row>
    <row r="13" spans="1:61" ht="39.950000000000003" customHeight="1" x14ac:dyDescent="0.25">
      <c r="A13" s="59"/>
      <c r="B13" s="12"/>
      <c r="C13" s="289"/>
      <c r="D13" s="59"/>
      <c r="E13" s="296"/>
      <c r="F13" s="55"/>
      <c r="G13" s="55"/>
      <c r="H13" s="298"/>
      <c r="I13" s="298"/>
      <c r="J13" s="70"/>
      <c r="K13" s="71"/>
      <c r="M13" s="12"/>
      <c r="N13" s="12"/>
      <c r="O13" s="12"/>
      <c r="P13" s="65"/>
      <c r="R13" s="72"/>
      <c r="S13" s="73"/>
      <c r="T13" s="67"/>
    </row>
    <row r="14" spans="1:61" ht="39.950000000000003" customHeight="1" x14ac:dyDescent="0.25">
      <c r="A14" s="59"/>
      <c r="B14" s="12"/>
      <c r="C14" s="289"/>
      <c r="D14" s="59"/>
      <c r="E14" s="296"/>
      <c r="F14" s="55"/>
      <c r="G14" s="55"/>
      <c r="H14" s="298"/>
      <c r="I14" s="298"/>
      <c r="J14" s="70"/>
      <c r="K14" s="71"/>
      <c r="M14" s="12"/>
      <c r="N14" s="12"/>
      <c r="O14" s="12"/>
      <c r="P14" s="65"/>
      <c r="R14" s="72"/>
      <c r="S14" s="73"/>
      <c r="T14" s="67"/>
    </row>
    <row r="15" spans="1:61" ht="39.950000000000003" customHeight="1" x14ac:dyDescent="0.25">
      <c r="A15" s="59"/>
      <c r="B15" s="12"/>
      <c r="C15" s="289"/>
      <c r="D15" s="59"/>
      <c r="E15" s="296"/>
      <c r="F15" s="55"/>
      <c r="G15" s="55"/>
      <c r="H15" s="298"/>
      <c r="I15" s="298"/>
      <c r="J15" s="70"/>
      <c r="K15" s="71"/>
      <c r="M15" s="12"/>
      <c r="N15" s="12"/>
      <c r="O15" s="12"/>
      <c r="P15" s="65"/>
      <c r="R15" s="72"/>
      <c r="S15" s="73"/>
      <c r="T15" s="67"/>
    </row>
    <row r="16" spans="1:61" ht="39.950000000000003" customHeight="1" x14ac:dyDescent="0.25">
      <c r="A16" s="59"/>
      <c r="B16" s="12"/>
      <c r="C16" s="289"/>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89"/>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89"/>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89"/>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89"/>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89"/>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89"/>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89"/>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89"/>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89"/>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89"/>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89"/>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89"/>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89"/>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89"/>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89"/>
      <c r="D31" s="59"/>
      <c r="F31" s="80"/>
      <c r="G31" s="80"/>
      <c r="H31" s="69"/>
      <c r="I31" s="69"/>
      <c r="J31" s="69"/>
      <c r="K31" s="81"/>
      <c r="L31" s="81"/>
      <c r="M31" s="12"/>
      <c r="N31" s="12"/>
      <c r="O31" s="69"/>
      <c r="P31" s="65"/>
      <c r="Q31" s="69"/>
      <c r="R31" s="76"/>
      <c r="S31" s="76"/>
      <c r="T31" s="297"/>
      <c r="U31" s="82"/>
      <c r="W31" s="83"/>
      <c r="X31" s="15"/>
      <c r="Y31" s="20"/>
      <c r="Z31" s="14"/>
      <c r="AA31" s="38"/>
      <c r="AB31" s="11"/>
      <c r="AC31" s="22"/>
      <c r="BG31" s="14"/>
    </row>
    <row r="32" spans="1:59" ht="39.950000000000003" customHeight="1" x14ac:dyDescent="0.25">
      <c r="A32" s="59"/>
      <c r="B32" s="12"/>
      <c r="C32" s="289"/>
      <c r="D32" s="59"/>
      <c r="F32" s="80"/>
      <c r="G32" s="80"/>
      <c r="H32" s="69"/>
      <c r="I32" s="81"/>
      <c r="J32" s="69"/>
      <c r="K32" s="81"/>
      <c r="L32" s="81"/>
      <c r="M32" s="12"/>
      <c r="N32" s="12"/>
      <c r="O32" s="81"/>
      <c r="P32" s="65"/>
      <c r="Q32" s="81"/>
      <c r="R32" s="73"/>
      <c r="S32" s="73"/>
      <c r="T32" s="297"/>
      <c r="U32" s="82"/>
      <c r="W32" s="83"/>
      <c r="X32" s="15"/>
      <c r="Y32" s="20"/>
      <c r="Z32" s="14"/>
      <c r="AA32" s="38"/>
      <c r="AB32" s="11"/>
      <c r="AC32" s="22"/>
      <c r="BG32" s="14"/>
    </row>
    <row r="33" spans="1:61" ht="39.950000000000003" customHeight="1" x14ac:dyDescent="0.25">
      <c r="A33" s="59"/>
      <c r="B33" s="12"/>
      <c r="C33" s="289"/>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89"/>
      <c r="D34" s="59"/>
      <c r="F34" s="80"/>
      <c r="G34" s="80"/>
      <c r="H34" s="69"/>
      <c r="I34" s="298"/>
      <c r="J34" s="298"/>
      <c r="K34" s="298"/>
      <c r="L34" s="298"/>
      <c r="M34" s="12"/>
      <c r="N34" s="12"/>
      <c r="O34" s="81"/>
      <c r="P34" s="65"/>
      <c r="Q34" s="298"/>
      <c r="R34" s="297"/>
      <c r="S34" s="297"/>
      <c r="T34" s="73"/>
      <c r="U34" s="82"/>
      <c r="W34" s="83"/>
      <c r="X34" s="15"/>
      <c r="Y34" s="20"/>
      <c r="Z34" s="14"/>
      <c r="AA34" s="39"/>
      <c r="AB34" s="11"/>
      <c r="AC34" s="22"/>
      <c r="BG34" s="14"/>
    </row>
    <row r="35" spans="1:61" ht="39.950000000000003" customHeight="1" x14ac:dyDescent="0.25">
      <c r="A35" s="59"/>
      <c r="B35" s="12"/>
      <c r="C35" s="289"/>
      <c r="D35" s="59"/>
      <c r="F35" s="80"/>
      <c r="G35" s="80"/>
      <c r="H35" s="69"/>
      <c r="I35" s="298"/>
      <c r="J35" s="298"/>
      <c r="K35" s="298"/>
      <c r="L35" s="298"/>
      <c r="M35" s="12"/>
      <c r="N35" s="12"/>
      <c r="O35" s="81"/>
      <c r="P35" s="65"/>
      <c r="Q35" s="298"/>
      <c r="R35" s="297"/>
      <c r="S35" s="297"/>
      <c r="T35" s="73"/>
      <c r="U35" s="82"/>
      <c r="W35" s="83"/>
      <c r="X35" s="15"/>
      <c r="Y35" s="20"/>
      <c r="Z35" s="14"/>
      <c r="AA35" s="39"/>
      <c r="AB35" s="11"/>
      <c r="AC35" s="22"/>
      <c r="BG35" s="14"/>
    </row>
    <row r="36" spans="1:61" ht="39.950000000000003" customHeight="1" x14ac:dyDescent="0.25">
      <c r="A36" s="59"/>
      <c r="B36" s="12"/>
      <c r="C36" s="289"/>
      <c r="D36" s="59"/>
      <c r="F36" s="80"/>
      <c r="G36" s="80"/>
      <c r="H36" s="69"/>
      <c r="I36" s="298"/>
      <c r="J36" s="298"/>
      <c r="K36" s="298"/>
      <c r="L36" s="298"/>
      <c r="M36" s="12"/>
      <c r="N36" s="12"/>
      <c r="O36" s="81"/>
      <c r="P36" s="65"/>
      <c r="Q36" s="298"/>
      <c r="R36" s="297"/>
      <c r="S36" s="297"/>
      <c r="T36" s="297"/>
      <c r="U36" s="82"/>
      <c r="W36" s="83"/>
      <c r="X36" s="15"/>
      <c r="Y36" s="20"/>
      <c r="Z36" s="14"/>
      <c r="AA36" s="39"/>
      <c r="AB36" s="11"/>
      <c r="AC36" s="22"/>
      <c r="BG36" s="14"/>
    </row>
    <row r="37" spans="1:61" ht="39.950000000000003" customHeight="1" x14ac:dyDescent="0.25">
      <c r="A37" s="59"/>
      <c r="B37" s="12"/>
      <c r="C37" s="289"/>
      <c r="D37" s="59"/>
      <c r="F37" s="80"/>
      <c r="G37" s="80"/>
      <c r="H37" s="69"/>
      <c r="I37" s="298"/>
      <c r="J37" s="298"/>
      <c r="K37" s="298"/>
      <c r="L37" s="298"/>
      <c r="M37" s="12"/>
      <c r="N37" s="12"/>
      <c r="O37" s="81"/>
      <c r="P37" s="65"/>
      <c r="Q37" s="298"/>
      <c r="R37" s="297"/>
      <c r="S37" s="297"/>
      <c r="T37" s="297"/>
      <c r="U37" s="82"/>
      <c r="W37" s="83"/>
      <c r="X37" s="15"/>
      <c r="Y37" s="20"/>
      <c r="Z37" s="14"/>
      <c r="AA37" s="39"/>
      <c r="AB37" s="11"/>
      <c r="AC37" s="22"/>
      <c r="BG37" s="14"/>
    </row>
    <row r="38" spans="1:61" ht="39.950000000000003" customHeight="1" x14ac:dyDescent="0.25">
      <c r="A38" s="59"/>
      <c r="B38" s="12"/>
      <c r="C38" s="289"/>
      <c r="D38" s="59"/>
      <c r="F38" s="80"/>
      <c r="G38" s="80"/>
      <c r="H38" s="69"/>
      <c r="I38" s="298"/>
      <c r="J38" s="298"/>
      <c r="K38" s="298"/>
      <c r="L38" s="81"/>
      <c r="M38" s="12"/>
      <c r="N38" s="12"/>
      <c r="O38" s="81"/>
      <c r="P38" s="65"/>
      <c r="Q38" s="298"/>
      <c r="R38" s="297"/>
      <c r="S38" s="297"/>
      <c r="T38" s="297"/>
      <c r="U38" s="82"/>
      <c r="W38" s="83"/>
      <c r="X38" s="15"/>
      <c r="Y38" s="20"/>
      <c r="Z38" s="14"/>
      <c r="AA38" s="39"/>
      <c r="AB38" s="11"/>
      <c r="AC38" s="22"/>
      <c r="BG38" s="14"/>
    </row>
    <row r="39" spans="1:61" ht="39.950000000000003" customHeight="1" x14ac:dyDescent="0.25">
      <c r="A39" s="59"/>
      <c r="B39" s="12"/>
      <c r="C39" s="289"/>
      <c r="D39" s="59"/>
      <c r="F39" s="80"/>
      <c r="G39" s="80"/>
      <c r="H39" s="69"/>
      <c r="I39" s="298"/>
      <c r="J39" s="298"/>
      <c r="K39" s="298"/>
      <c r="L39" s="81"/>
      <c r="M39" s="12"/>
      <c r="N39" s="12"/>
      <c r="O39" s="81"/>
      <c r="P39" s="65"/>
      <c r="Q39" s="298"/>
      <c r="R39" s="297"/>
      <c r="S39" s="297"/>
      <c r="T39" s="297"/>
      <c r="U39" s="82"/>
      <c r="W39" s="83"/>
      <c r="X39" s="15"/>
      <c r="Y39" s="20"/>
      <c r="Z39" s="14"/>
      <c r="AA39" s="39"/>
      <c r="AB39" s="11"/>
      <c r="AC39" s="22"/>
      <c r="BG39" s="14"/>
    </row>
    <row r="40" spans="1:61" ht="39.950000000000003" customHeight="1" x14ac:dyDescent="0.25">
      <c r="A40" s="59"/>
      <c r="B40" s="12"/>
      <c r="C40" s="289"/>
      <c r="D40" s="59"/>
      <c r="F40" s="80"/>
      <c r="G40" s="80"/>
      <c r="H40" s="69"/>
      <c r="I40" s="298"/>
      <c r="J40" s="298"/>
      <c r="K40" s="298"/>
      <c r="L40" s="81"/>
      <c r="M40" s="12"/>
      <c r="N40" s="12"/>
      <c r="O40" s="81"/>
      <c r="P40" s="65"/>
      <c r="Q40" s="298"/>
      <c r="R40" s="297"/>
      <c r="S40" s="297"/>
      <c r="T40" s="297"/>
      <c r="U40" s="82"/>
      <c r="W40" s="83"/>
      <c r="X40" s="15"/>
      <c r="Y40" s="20"/>
      <c r="Z40" s="14"/>
      <c r="AA40" s="39"/>
      <c r="AB40" s="11"/>
      <c r="AC40" s="22"/>
      <c r="BG40" s="14"/>
    </row>
    <row r="41" spans="1:61" ht="39.950000000000003" customHeight="1" x14ac:dyDescent="0.25">
      <c r="A41" s="59"/>
      <c r="B41" s="12"/>
      <c r="C41" s="289"/>
      <c r="D41" s="59"/>
      <c r="F41" s="80"/>
      <c r="G41" s="80"/>
      <c r="H41" s="69"/>
      <c r="I41" s="298"/>
      <c r="J41" s="298"/>
      <c r="K41" s="298"/>
      <c r="L41" s="81"/>
      <c r="M41" s="12"/>
      <c r="N41" s="12"/>
      <c r="O41" s="81"/>
      <c r="P41" s="65"/>
      <c r="Q41" s="298"/>
      <c r="R41" s="297"/>
      <c r="S41" s="297"/>
      <c r="T41" s="297"/>
      <c r="U41" s="82"/>
      <c r="W41" s="83"/>
      <c r="X41" s="15"/>
      <c r="Y41" s="20"/>
      <c r="Z41" s="14"/>
      <c r="AA41" s="39"/>
      <c r="AB41" s="11"/>
      <c r="AC41" s="22"/>
      <c r="BG41" s="14"/>
    </row>
    <row r="42" spans="1:61" ht="39.950000000000003" customHeight="1" x14ac:dyDescent="0.25">
      <c r="A42" s="59"/>
      <c r="B42" s="12"/>
      <c r="C42" s="289"/>
      <c r="D42" s="59"/>
      <c r="F42" s="80"/>
      <c r="G42" s="80"/>
      <c r="H42" s="69"/>
      <c r="I42" s="298"/>
      <c r="J42" s="298"/>
      <c r="K42" s="298"/>
      <c r="L42" s="81"/>
      <c r="M42" s="12"/>
      <c r="N42" s="12"/>
      <c r="O42" s="81"/>
      <c r="P42" s="65"/>
      <c r="Q42" s="298"/>
      <c r="R42" s="297"/>
      <c r="S42" s="297"/>
      <c r="T42" s="297"/>
      <c r="U42" s="82"/>
      <c r="W42" s="83"/>
      <c r="X42" s="15"/>
      <c r="Y42" s="20"/>
      <c r="Z42" s="14"/>
      <c r="AA42" s="39"/>
      <c r="AB42" s="11"/>
      <c r="AC42" s="22"/>
      <c r="BG42" s="14"/>
    </row>
    <row r="43" spans="1:61" ht="39.950000000000003" customHeight="1" x14ac:dyDescent="0.25">
      <c r="A43" s="59"/>
      <c r="B43" s="12"/>
      <c r="C43" s="289"/>
      <c r="D43" s="59"/>
      <c r="F43" s="80"/>
      <c r="G43" s="80"/>
      <c r="H43" s="69"/>
      <c r="I43" s="298"/>
      <c r="J43" s="298"/>
      <c r="K43" s="298"/>
      <c r="L43" s="81"/>
      <c r="M43" s="12"/>
      <c r="N43" s="12"/>
      <c r="O43" s="81"/>
      <c r="P43" s="65"/>
      <c r="Q43" s="298"/>
      <c r="R43" s="297"/>
      <c r="S43" s="297"/>
      <c r="T43" s="297"/>
      <c r="U43" s="82"/>
      <c r="W43" s="83"/>
      <c r="X43" s="15"/>
      <c r="Y43" s="20"/>
      <c r="Z43" s="14"/>
      <c r="AA43" s="39"/>
      <c r="AB43" s="11"/>
      <c r="AC43" s="22"/>
      <c r="BG43" s="14"/>
    </row>
    <row r="44" spans="1:61" ht="39.950000000000003" customHeight="1" x14ac:dyDescent="0.25">
      <c r="A44" s="59"/>
      <c r="B44" s="12"/>
      <c r="C44" s="289"/>
      <c r="D44" s="59"/>
      <c r="F44" s="80"/>
      <c r="G44" s="80"/>
      <c r="H44" s="69"/>
      <c r="I44" s="298"/>
      <c r="J44" s="298"/>
      <c r="K44" s="298"/>
      <c r="L44" s="81"/>
      <c r="M44" s="12"/>
      <c r="N44" s="12"/>
      <c r="O44" s="81"/>
      <c r="P44" s="65"/>
      <c r="Q44" s="298"/>
      <c r="R44" s="297"/>
      <c r="S44" s="297"/>
      <c r="T44" s="297"/>
      <c r="U44" s="82"/>
      <c r="W44" s="83"/>
      <c r="X44" s="15"/>
      <c r="Y44" s="20"/>
      <c r="Z44" s="14"/>
      <c r="AA44" s="39"/>
      <c r="AB44" s="11"/>
      <c r="AC44" s="22"/>
      <c r="BG44" s="14"/>
    </row>
    <row r="45" spans="1:61" ht="39.950000000000003" customHeight="1" x14ac:dyDescent="0.25">
      <c r="A45" s="59"/>
      <c r="B45" s="12"/>
      <c r="C45" s="289"/>
      <c r="D45" s="59"/>
      <c r="F45" s="80"/>
      <c r="G45" s="80"/>
      <c r="H45" s="69"/>
      <c r="I45" s="298"/>
      <c r="J45" s="298"/>
      <c r="K45" s="298"/>
      <c r="L45" s="81"/>
      <c r="M45" s="12"/>
      <c r="N45" s="12"/>
      <c r="O45" s="81"/>
      <c r="P45" s="65"/>
      <c r="Q45" s="298"/>
      <c r="R45" s="297"/>
      <c r="S45" s="297"/>
      <c r="T45" s="297"/>
      <c r="U45" s="82"/>
      <c r="W45" s="83"/>
      <c r="X45" s="15"/>
      <c r="Y45" s="20"/>
      <c r="Z45" s="14"/>
      <c r="AA45" s="39"/>
      <c r="AB45" s="11"/>
      <c r="AC45" s="22"/>
      <c r="BG45" s="14"/>
    </row>
    <row r="46" spans="1:61" ht="39.950000000000003" customHeight="1" x14ac:dyDescent="0.25">
      <c r="A46" s="59"/>
      <c r="B46" s="12"/>
      <c r="C46" s="289"/>
      <c r="D46" s="59"/>
      <c r="F46" s="80"/>
      <c r="G46" s="80"/>
      <c r="H46" s="69"/>
      <c r="I46" s="298"/>
      <c r="J46" s="298"/>
      <c r="K46" s="298"/>
      <c r="L46" s="81"/>
      <c r="M46" s="12"/>
      <c r="N46" s="12"/>
      <c r="O46" s="81"/>
      <c r="P46" s="65"/>
      <c r="Q46" s="298"/>
      <c r="R46" s="297"/>
      <c r="S46" s="297"/>
      <c r="T46" s="297"/>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294"/>
      <c r="D49" s="57"/>
      <c r="E49" s="293"/>
      <c r="F49" s="80"/>
      <c r="G49" s="80"/>
      <c r="H49" s="294"/>
      <c r="I49" s="295"/>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294"/>
      <c r="D50" s="57"/>
      <c r="E50" s="293"/>
      <c r="F50" s="80"/>
      <c r="G50" s="80"/>
      <c r="H50" s="294"/>
      <c r="I50" s="295"/>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294"/>
      <c r="D51" s="57"/>
      <c r="E51" s="293"/>
      <c r="F51" s="80"/>
      <c r="G51" s="80"/>
      <c r="H51" s="294"/>
      <c r="I51" s="295"/>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294"/>
      <c r="D52" s="57"/>
      <c r="E52" s="293"/>
      <c r="F52" s="80"/>
      <c r="G52" s="80"/>
      <c r="H52" s="289"/>
      <c r="I52" s="295"/>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294"/>
      <c r="D53" s="57"/>
      <c r="E53" s="293"/>
      <c r="F53" s="80"/>
      <c r="G53" s="80"/>
      <c r="H53" s="289"/>
      <c r="I53" s="295"/>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294"/>
      <c r="D54" s="57"/>
      <c r="E54" s="293"/>
      <c r="F54" s="80"/>
      <c r="G54" s="80"/>
      <c r="H54" s="289"/>
      <c r="I54" s="295"/>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294"/>
      <c r="D55" s="57"/>
      <c r="E55" s="293"/>
      <c r="F55" s="80"/>
      <c r="G55" s="80"/>
      <c r="H55" s="294"/>
      <c r="I55" s="295"/>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294"/>
      <c r="D56" s="57"/>
      <c r="E56" s="293"/>
      <c r="F56" s="80"/>
      <c r="G56" s="80"/>
      <c r="H56" s="294"/>
      <c r="I56" s="295"/>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294"/>
      <c r="D57" s="57"/>
      <c r="E57" s="293"/>
      <c r="F57" s="80"/>
      <c r="G57" s="80"/>
      <c r="H57" s="294"/>
      <c r="I57" s="295"/>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294"/>
      <c r="D58" s="57"/>
      <c r="E58" s="293"/>
      <c r="F58" s="80"/>
      <c r="G58" s="80"/>
      <c r="H58" s="294"/>
      <c r="I58" s="295"/>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294"/>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294"/>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294"/>
      <c r="D61" s="59"/>
      <c r="E61" s="293"/>
      <c r="F61" s="80"/>
      <c r="G61" s="80"/>
      <c r="H61" s="293"/>
      <c r="I61" s="295"/>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294"/>
      <c r="D62" s="59"/>
      <c r="E62" s="293"/>
      <c r="F62" s="80"/>
      <c r="G62" s="80"/>
      <c r="H62" s="293"/>
      <c r="I62" s="295"/>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294"/>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294"/>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294"/>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294"/>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294"/>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294"/>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294"/>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294"/>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89"/>
      <c r="D72" s="61"/>
      <c r="E72" s="12"/>
      <c r="F72" s="12"/>
      <c r="G72" s="12"/>
      <c r="H72" s="12"/>
      <c r="I72" s="12"/>
      <c r="K72" s="12"/>
      <c r="L72" s="12"/>
      <c r="N72" s="12"/>
      <c r="O72" s="12"/>
      <c r="P72" s="12"/>
      <c r="Q72" s="12"/>
      <c r="R72" s="56"/>
      <c r="S72" s="56"/>
      <c r="T72" s="9"/>
    </row>
    <row r="73" spans="1:16361" ht="39.950000000000003" customHeight="1" x14ac:dyDescent="0.25">
      <c r="A73" s="61"/>
      <c r="B73" s="12"/>
      <c r="C73" s="289"/>
      <c r="D73" s="61"/>
      <c r="E73" s="12"/>
      <c r="F73" s="12"/>
      <c r="G73" s="12"/>
      <c r="H73" s="12"/>
      <c r="I73" s="12"/>
      <c r="K73" s="12"/>
      <c r="N73" s="12"/>
      <c r="O73" s="12"/>
      <c r="P73" s="12"/>
      <c r="Q73" s="12"/>
      <c r="R73" s="56"/>
      <c r="S73" s="56"/>
      <c r="T73" s="9"/>
    </row>
    <row r="74" spans="1:16361" ht="39.950000000000003" customHeight="1" x14ac:dyDescent="0.25">
      <c r="A74" s="61"/>
      <c r="B74" s="12"/>
      <c r="C74" s="289"/>
      <c r="D74" s="61"/>
      <c r="E74" s="12"/>
      <c r="F74" s="12"/>
      <c r="G74" s="12"/>
      <c r="H74" s="12"/>
      <c r="I74" s="12"/>
      <c r="J74" s="94"/>
      <c r="K74" s="12"/>
      <c r="N74" s="12"/>
      <c r="O74" s="12"/>
      <c r="P74" s="12"/>
      <c r="Q74" s="12"/>
      <c r="R74" s="56"/>
      <c r="S74" s="56"/>
      <c r="T74" s="9"/>
    </row>
    <row r="75" spans="1:16361" ht="39.950000000000003" customHeight="1" x14ac:dyDescent="0.25">
      <c r="A75" s="61"/>
      <c r="B75" s="12"/>
      <c r="C75" s="289"/>
      <c r="D75" s="61"/>
      <c r="E75" s="12"/>
      <c r="F75" s="12"/>
      <c r="G75" s="12"/>
      <c r="H75" s="12"/>
      <c r="I75" s="12"/>
      <c r="J75" s="94"/>
      <c r="K75" s="12"/>
      <c r="N75" s="12"/>
      <c r="O75" s="12"/>
      <c r="P75" s="12"/>
      <c r="Q75" s="12"/>
      <c r="R75" s="56"/>
      <c r="S75" s="56"/>
      <c r="T75" s="9"/>
    </row>
    <row r="76" spans="1:16361" ht="39.950000000000003" customHeight="1" x14ac:dyDescent="0.25">
      <c r="A76" s="61"/>
      <c r="B76" s="12"/>
      <c r="C76" s="289"/>
      <c r="D76" s="61"/>
      <c r="E76" s="12"/>
      <c r="F76" s="12"/>
      <c r="G76" s="12"/>
      <c r="H76" s="12"/>
      <c r="I76" s="12"/>
      <c r="J76" s="94"/>
      <c r="K76" s="12"/>
      <c r="N76" s="12"/>
      <c r="O76" s="12"/>
      <c r="P76" s="12"/>
      <c r="Q76" s="12"/>
      <c r="R76" s="56"/>
      <c r="S76" s="56"/>
      <c r="T76" s="9"/>
    </row>
    <row r="77" spans="1:16361" ht="39.950000000000003" customHeight="1" x14ac:dyDescent="0.25">
      <c r="A77" s="61"/>
      <c r="B77" s="12"/>
      <c r="C77" s="289"/>
      <c r="D77" s="61"/>
      <c r="E77" s="12"/>
      <c r="F77" s="12"/>
      <c r="G77" s="12"/>
      <c r="H77" s="12"/>
      <c r="I77" s="12"/>
      <c r="J77" s="94"/>
      <c r="K77" s="12"/>
      <c r="N77" s="12"/>
      <c r="O77" s="12"/>
      <c r="P77" s="12"/>
      <c r="Q77" s="12"/>
      <c r="R77" s="56"/>
      <c r="S77" s="56"/>
      <c r="T77" s="9"/>
    </row>
    <row r="78" spans="1:16361" ht="39.950000000000003" customHeight="1" x14ac:dyDescent="0.25">
      <c r="A78" s="61"/>
      <c r="B78" s="12"/>
      <c r="C78" s="289"/>
      <c r="D78" s="61"/>
      <c r="E78" s="12"/>
      <c r="F78" s="12"/>
      <c r="G78" s="12"/>
      <c r="H78" s="12"/>
      <c r="I78" s="12"/>
      <c r="J78" s="94"/>
      <c r="K78" s="12"/>
      <c r="N78" s="12"/>
      <c r="O78" s="12"/>
      <c r="P78" s="12"/>
      <c r="Q78" s="12"/>
      <c r="R78" s="56"/>
      <c r="S78" s="56"/>
      <c r="T78" s="9"/>
    </row>
    <row r="79" spans="1:16361" ht="39.950000000000003" customHeight="1" x14ac:dyDescent="0.25">
      <c r="A79" s="61"/>
      <c r="B79" s="12"/>
      <c r="C79" s="289"/>
      <c r="D79" s="61"/>
      <c r="E79" s="12"/>
      <c r="F79" s="12"/>
      <c r="G79" s="12"/>
      <c r="H79" s="12"/>
      <c r="I79" s="12"/>
      <c r="J79" s="94"/>
      <c r="N79" s="12"/>
      <c r="O79" s="12"/>
      <c r="P79" s="12"/>
      <c r="Q79" s="12"/>
      <c r="R79" s="56"/>
      <c r="S79" s="56"/>
      <c r="T79" s="9"/>
    </row>
    <row r="80" spans="1:16361" ht="39.950000000000003" customHeight="1" x14ac:dyDescent="0.25">
      <c r="A80" s="61"/>
      <c r="B80" s="12"/>
      <c r="C80" s="289"/>
      <c r="D80" s="61"/>
      <c r="E80" s="12"/>
      <c r="F80" s="12"/>
      <c r="G80" s="12"/>
      <c r="H80" s="12"/>
      <c r="I80" s="12"/>
      <c r="J80" s="94"/>
      <c r="N80" s="12"/>
      <c r="O80" s="12"/>
      <c r="P80" s="12"/>
      <c r="Q80" s="12"/>
      <c r="R80" s="56"/>
      <c r="S80" s="56"/>
      <c r="T80" s="9"/>
    </row>
    <row r="81" spans="1:20" ht="39.950000000000003" customHeight="1" x14ac:dyDescent="0.25">
      <c r="A81" s="61"/>
      <c r="B81" s="12"/>
      <c r="C81" s="289"/>
      <c r="D81" s="61"/>
      <c r="E81" s="12"/>
      <c r="F81" s="12"/>
      <c r="G81" s="12"/>
      <c r="H81" s="12"/>
      <c r="I81" s="12"/>
      <c r="J81" s="94"/>
      <c r="N81" s="12"/>
      <c r="O81" s="12"/>
      <c r="P81" s="12"/>
      <c r="Q81" s="12"/>
      <c r="R81" s="56"/>
      <c r="S81" s="56"/>
      <c r="T81" s="9"/>
    </row>
    <row r="82" spans="1:20" ht="39.950000000000003" customHeight="1" x14ac:dyDescent="0.25">
      <c r="A82" s="61"/>
      <c r="B82" s="12"/>
      <c r="C82" s="289"/>
      <c r="D82" s="61"/>
      <c r="E82" s="12"/>
      <c r="F82" s="12"/>
      <c r="G82" s="12"/>
      <c r="H82" s="12"/>
      <c r="I82" s="12"/>
      <c r="J82" s="94"/>
      <c r="N82" s="12"/>
      <c r="O82" s="12"/>
      <c r="P82" s="12"/>
      <c r="Q82" s="12"/>
      <c r="R82" s="56"/>
      <c r="S82" s="56"/>
      <c r="T82" s="9"/>
    </row>
    <row r="83" spans="1:20" ht="39.950000000000003" customHeight="1" x14ac:dyDescent="0.25">
      <c r="A83" s="61"/>
      <c r="B83" s="12"/>
      <c r="C83" s="289"/>
      <c r="D83" s="61"/>
      <c r="E83" s="12"/>
      <c r="F83" s="12"/>
      <c r="G83" s="12"/>
      <c r="H83" s="12"/>
      <c r="I83" s="12"/>
      <c r="J83" s="94"/>
      <c r="N83" s="12"/>
      <c r="O83" s="12"/>
      <c r="P83" s="12"/>
      <c r="Q83" s="12"/>
      <c r="R83" s="56"/>
      <c r="S83" s="56"/>
      <c r="T83" s="9"/>
    </row>
    <row r="84" spans="1:20" ht="39.950000000000003" customHeight="1" x14ac:dyDescent="0.25">
      <c r="A84" s="60"/>
      <c r="B84" s="12"/>
      <c r="C84" s="289"/>
      <c r="D84" s="59"/>
      <c r="E84" s="12"/>
      <c r="F84" s="80"/>
      <c r="G84" s="80"/>
      <c r="H84" s="12"/>
      <c r="I84" s="55"/>
      <c r="J84" s="64"/>
      <c r="M84" s="12"/>
      <c r="N84" s="12"/>
      <c r="P84" s="65"/>
      <c r="R84" s="19"/>
      <c r="S84" s="19"/>
      <c r="T84" s="95"/>
    </row>
    <row r="85" spans="1:20" ht="39.950000000000003" customHeight="1" x14ac:dyDescent="0.25">
      <c r="A85" s="60"/>
      <c r="B85" s="12"/>
      <c r="C85" s="289"/>
      <c r="D85" s="59"/>
      <c r="F85" s="80"/>
      <c r="G85" s="80"/>
      <c r="H85" s="96"/>
      <c r="I85" s="55"/>
      <c r="J85" s="97"/>
      <c r="N85" s="12"/>
      <c r="P85" s="65"/>
      <c r="R85" s="19"/>
      <c r="S85" s="19"/>
      <c r="T85" s="95"/>
    </row>
    <row r="86" spans="1:20" ht="39.950000000000003" customHeight="1" x14ac:dyDescent="0.25">
      <c r="A86" s="61"/>
      <c r="B86" s="12"/>
      <c r="C86" s="289"/>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89"/>
      <c r="D87" s="61"/>
      <c r="E87" s="293"/>
      <c r="F87" s="12"/>
      <c r="G87" s="12"/>
      <c r="H87" s="12"/>
      <c r="I87" s="293"/>
      <c r="J87" s="291"/>
      <c r="K87" s="12"/>
      <c r="L87" s="12"/>
      <c r="M87" s="12"/>
      <c r="N87" s="12"/>
      <c r="O87" s="12"/>
      <c r="P87" s="90"/>
      <c r="Q87" s="12"/>
      <c r="R87" s="56"/>
      <c r="S87" s="56"/>
      <c r="T87" s="19"/>
    </row>
    <row r="88" spans="1:20" ht="39.950000000000003" customHeight="1" x14ac:dyDescent="0.25">
      <c r="A88" s="61"/>
      <c r="B88" s="12"/>
      <c r="C88" s="289"/>
      <c r="D88" s="61"/>
      <c r="E88" s="293"/>
      <c r="F88" s="12"/>
      <c r="G88" s="12"/>
      <c r="H88" s="12"/>
      <c r="I88" s="293"/>
      <c r="J88" s="291"/>
      <c r="K88" s="12"/>
      <c r="L88" s="12"/>
      <c r="M88" s="12"/>
      <c r="N88" s="12"/>
      <c r="O88" s="12"/>
      <c r="P88" s="90"/>
      <c r="Q88" s="12"/>
      <c r="R88" s="56"/>
      <c r="S88" s="56"/>
      <c r="T88" s="19"/>
    </row>
    <row r="89" spans="1:20" ht="39.950000000000003" customHeight="1" x14ac:dyDescent="0.25">
      <c r="A89" s="61"/>
      <c r="B89" s="12"/>
      <c r="C89" s="289"/>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89"/>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89"/>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89"/>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89"/>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89"/>
      <c r="D94" s="61"/>
      <c r="E94" s="12"/>
      <c r="F94" s="12"/>
      <c r="G94" s="12"/>
      <c r="H94" s="12"/>
      <c r="I94" s="12"/>
      <c r="K94" s="12"/>
      <c r="L94" s="12"/>
      <c r="M94" s="12"/>
      <c r="N94" s="12"/>
      <c r="O94" s="12"/>
      <c r="P94" s="90"/>
      <c r="Q94" s="12"/>
      <c r="R94" s="56"/>
      <c r="S94" s="56"/>
      <c r="T94" s="9"/>
    </row>
    <row r="95" spans="1:20" ht="39.950000000000003" customHeight="1" x14ac:dyDescent="0.25">
      <c r="A95" s="292"/>
      <c r="B95" s="293"/>
      <c r="C95" s="289"/>
      <c r="D95" s="61"/>
      <c r="E95" s="293"/>
      <c r="F95" s="12"/>
      <c r="G95" s="12"/>
      <c r="H95" s="293"/>
      <c r="I95" s="293"/>
      <c r="K95" s="12"/>
      <c r="L95" s="12"/>
      <c r="M95" s="12"/>
      <c r="N95" s="12"/>
      <c r="O95" s="12"/>
      <c r="P95" s="90"/>
      <c r="Q95" s="12"/>
      <c r="R95" s="56"/>
      <c r="S95" s="56"/>
      <c r="T95" s="9"/>
    </row>
    <row r="96" spans="1:20" ht="39.950000000000003" customHeight="1" x14ac:dyDescent="0.25">
      <c r="A96" s="292"/>
      <c r="B96" s="293"/>
      <c r="C96" s="289"/>
      <c r="D96" s="61"/>
      <c r="E96" s="293"/>
      <c r="F96" s="12"/>
      <c r="G96" s="12"/>
      <c r="H96" s="293"/>
      <c r="I96" s="293"/>
      <c r="K96" s="12"/>
      <c r="L96" s="12"/>
      <c r="M96" s="12"/>
      <c r="N96" s="12"/>
      <c r="O96" s="12"/>
      <c r="P96" s="90"/>
      <c r="Q96" s="12"/>
      <c r="R96" s="56"/>
      <c r="S96" s="56"/>
      <c r="T96" s="9"/>
    </row>
    <row r="97" spans="1:59" ht="39.950000000000003" customHeight="1" x14ac:dyDescent="0.25">
      <c r="A97" s="60"/>
      <c r="B97" s="12"/>
      <c r="C97" s="289"/>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89"/>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4" stopIfTrue="1" operator="containsText" text="OK">
      <formula>NOT(ISERROR(SEARCH("OK",Z5)))</formula>
    </cfRule>
    <cfRule type="containsText" dxfId="88" priority="113" stopIfTrue="1" operator="containsText" text="ALERTA">
      <formula>NOT(ISERROR(SEARCH("ALERTA",Z5)))</formula>
    </cfRule>
    <cfRule type="containsText" priority="112" operator="containsText" text="AMARILLO">
      <formula>NOT(ISERROR(SEARCH("AMARILLO",Z5)))</formula>
    </cfRule>
    <cfRule type="containsText" dxfId="87" priority="111" stopIfTrue="1" operator="containsText" text="EN TERMINO">
      <formula>NOT(ISERROR(SEARCH("EN TERMINO",Z5)))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5" stopIfTrue="1" operator="containsText" text="OK">
      <formula>NOT(ISERROR(SEARCH("OK",Z97)))</formula>
    </cfRule>
    <cfRule type="containsText" dxfId="82" priority="64" stopIfTrue="1" operator="containsText" text="ALERTA">
      <formula>NOT(ISERROR(SEARCH("ALERTA",Z97)))</formula>
    </cfRule>
    <cfRule type="containsText" priority="63" operator="containsText" text="AMARILLO">
      <formula>NOT(ISERROR(SEARCH("AMARILLO",Z97)))</formula>
    </cfRule>
    <cfRule type="containsText" dxfId="81" priority="62" stopIfTrue="1" operator="containsText" text="EN TERMINO">
      <formula>NOT(ISERROR(SEARCH("EN TERMINO",Z97)))</formula>
    </cfRule>
  </conditionalFormatting>
  <conditionalFormatting sqref="AC5:AC6">
    <cfRule type="containsText" dxfId="80" priority="116" stopIfTrue="1" operator="containsText" text="PENDIENTE">
      <formula>NOT(ISERROR(SEARCH("PENDIENTE",AC5)))</formula>
    </cfRule>
    <cfRule type="containsText" dxfId="79" priority="115" stopIfTrue="1" operator="containsText" text="CUMPLIDA">
      <formula>NOT(ISERROR(SEARCH("CUMPLIDA",AC5)))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6" stopIfTrue="1" operator="containsText" text="CUMPLIDA">
      <formula>NOT(ISERROR(SEARCH("CUMPLIDA",AC16)))</formula>
    </cfRule>
    <cfRule type="containsText" dxfId="75" priority="35" stopIfTrue="1" operator="containsText" text="INCUMPLIDA">
      <formula>NOT(ISERROR(SEARCH("INCUMPLIDA",AC16)))</formula>
    </cfRule>
    <cfRule type="containsText" dxfId="74" priority="34" stopIfTrue="1" operator="containsText" text="PENDIENTE">
      <formula>NOT(ISERROR(SEARCH("PENDIENTE",AC16)))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1" stopIfTrue="1" operator="containsText" text="CUMPLIDA">
      <formula>NOT(ISERROR(SEARCH("CUMPLIDA",AC97)))</formula>
    </cfRule>
    <cfRule type="containsText" dxfId="70" priority="50" stopIfTrue="1" operator="containsText" text="INCUMPLIDA">
      <formula>NOT(ISERROR(SEARCH("INCUMPLIDA",AC97)))</formula>
    </cfRule>
  </conditionalFormatting>
  <conditionalFormatting sqref="AD97">
    <cfRule type="containsText" dxfId="69" priority="60" operator="containsText" text="cerrado">
      <formula>NOT(ISERROR(SEARCH("cerrado",AD97)))</formula>
    </cfRule>
    <cfRule type="containsText" dxfId="68" priority="59" operator="containsText" text="cerrada">
      <formula>NOT(ISERROR(SEARCH("cerrada",AD97)))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fRule type="containsText" priority="23" operator="containsText" text="AMARILLO">
      <formula>NOT(ISERROR(SEARCH("AMARILLO",AR5)))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8" stopIfTrue="1" operator="containsText" text="INCUMPLIDA">
      <formula>NOT(ISERROR(SEARCH("INCUMPLIDA",AU5)))</formula>
    </cfRule>
    <cfRule type="containsText" dxfId="54" priority="27" stopIfTrue="1" operator="containsText" text="PENDIENTE">
      <formula>NOT(ISERROR(SEARCH("PENDIENTE",AU5)))</formula>
    </cfRule>
  </conditionalFormatting>
  <conditionalFormatting sqref="AV5 BG5:BG6">
    <cfRule type="containsText" dxfId="53" priority="21" operator="containsText" text="Abierto">
      <formula>NOT(ISERROR(SEARCH("Abierto",AV5)))</formula>
    </cfRule>
    <cfRule type="containsText" dxfId="52" priority="20" operator="containsText" text="cerrado">
      <formula>NOT(ISERROR(SEARCH("cerrado",AV5)))</formula>
    </cfRule>
    <cfRule type="containsText" dxfId="51"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priority="10" operator="containsText" text="AMARILLO">
      <formula>NOT(ISERROR(SEARCH("AMARILLO",BB5)))</formula>
    </cfRule>
    <cfRule type="containsText" dxfId="50" priority="9" stopIfTrue="1" operator="containsText" text="EN TERMINO">
      <formula>NOT(ISERROR(SEARCH("EN TERMINO",BB5)))</formula>
    </cfRule>
    <cfRule type="containsText" dxfId="49" priority="12" stopIfTrue="1" operator="containsText" text="OK">
      <formula>NOT(ISERROR(SEARCH("OK",BB5)))</formula>
    </cfRule>
    <cfRule type="containsText" dxfId="48" priority="11" stopIfTrue="1" operator="containsText" text="ALERTA">
      <formula>NOT(ISERROR(SEARCH("ALERTA",BB5)))</formula>
    </cfRule>
  </conditionalFormatting>
  <conditionalFormatting sqref="BB6">
    <cfRule type="dataBar" priority="105">
      <dataBar>
        <cfvo type="min"/>
        <cfvo type="max"/>
        <color rgb="FF638EC6"/>
      </dataBar>
    </cfRule>
  </conditionalFormatting>
  <conditionalFormatting sqref="BE5">
    <cfRule type="containsText" dxfId="47" priority="17" stopIfTrue="1" operator="containsText" text="INCUMPLIDA">
      <formula>NOT(ISERROR(SEARCH("INCUMPLIDA",BE5)))</formula>
    </cfRule>
    <cfRule type="containsText" dxfId="46" priority="16" stopIfTrue="1" operator="containsText" text="CUMPLIDA">
      <formula>NOT(ISERROR(SEARCH("CUMPLIDA",BE5)))</formula>
    </cfRule>
    <cfRule type="containsText" dxfId="45" priority="15" stopIfTrue="1" operator="containsText" text="INCUMPLIDA">
      <formula>NOT(ISERROR(SEARCH("INCUMPLIDA",BE5)))</formula>
    </cfRule>
    <cfRule type="containsText" dxfId="44" priority="14" stopIfTrue="1" operator="containsText" text="PENDIENTE">
      <formula>NOT(ISERROR(SEARCH("PENDIENTE",BE5)))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73"/>
      <c r="B1" s="273"/>
      <c r="C1" s="273"/>
      <c r="D1" s="273"/>
      <c r="E1" s="273"/>
      <c r="F1" s="273"/>
      <c r="G1" s="273"/>
      <c r="H1" s="273"/>
      <c r="I1" s="272" t="s">
        <v>92</v>
      </c>
      <c r="J1" s="272"/>
      <c r="K1" s="272"/>
      <c r="L1" s="272"/>
      <c r="M1" s="272"/>
      <c r="N1" s="272"/>
      <c r="O1" s="272"/>
      <c r="P1" s="272"/>
      <c r="Q1" s="272"/>
      <c r="R1" s="272"/>
      <c r="S1" s="272"/>
      <c r="T1" s="46"/>
      <c r="U1" s="274" t="s">
        <v>93</v>
      </c>
      <c r="V1" s="274"/>
      <c r="W1" s="274"/>
      <c r="X1" s="274"/>
      <c r="Y1" s="274"/>
      <c r="Z1" s="274"/>
      <c r="AA1" s="274"/>
      <c r="AB1" s="274"/>
      <c r="AC1" s="274"/>
      <c r="AD1" s="275" t="s">
        <v>94</v>
      </c>
      <c r="AE1" s="275"/>
      <c r="AF1" s="275"/>
      <c r="AG1" s="275"/>
      <c r="AH1" s="275"/>
      <c r="AI1" s="275"/>
      <c r="AJ1" s="275"/>
      <c r="AK1" s="275"/>
      <c r="AL1" s="51"/>
      <c r="AM1" s="276" t="s">
        <v>95</v>
      </c>
      <c r="AN1" s="276"/>
      <c r="AO1" s="276"/>
      <c r="AP1" s="276"/>
      <c r="AQ1" s="276"/>
      <c r="AR1" s="276"/>
      <c r="AS1" s="276"/>
      <c r="AT1" s="276"/>
      <c r="AU1" s="52"/>
      <c r="AV1" s="268" t="s">
        <v>96</v>
      </c>
      <c r="AW1" s="268"/>
      <c r="AX1" s="268"/>
      <c r="AY1" s="268"/>
      <c r="AZ1" s="268"/>
      <c r="BA1" s="268"/>
      <c r="BB1" s="268"/>
      <c r="BC1" s="268"/>
      <c r="BD1" s="53"/>
      <c r="BE1" s="270" t="s">
        <v>61</v>
      </c>
      <c r="BF1" s="270"/>
      <c r="BG1" s="270"/>
      <c r="BH1" s="270"/>
      <c r="BI1" s="270"/>
    </row>
    <row r="2" spans="1:61" ht="39.950000000000003" customHeight="1" x14ac:dyDescent="0.25">
      <c r="A2" s="271" t="s">
        <v>97</v>
      </c>
      <c r="B2" s="271" t="s">
        <v>9</v>
      </c>
      <c r="C2" s="271" t="s">
        <v>11</v>
      </c>
      <c r="D2" s="271" t="s">
        <v>98</v>
      </c>
      <c r="E2" s="271" t="s">
        <v>99</v>
      </c>
      <c r="F2" s="271" t="s">
        <v>13</v>
      </c>
      <c r="G2" s="271" t="s">
        <v>15</v>
      </c>
      <c r="H2" s="271" t="s">
        <v>17</v>
      </c>
      <c r="I2" s="269" t="s">
        <v>62</v>
      </c>
      <c r="J2" s="272" t="s">
        <v>100</v>
      </c>
      <c r="K2" s="272"/>
      <c r="L2" s="272"/>
      <c r="M2" s="269" t="s">
        <v>63</v>
      </c>
      <c r="N2" s="269" t="s">
        <v>101</v>
      </c>
      <c r="O2" s="269" t="s">
        <v>102</v>
      </c>
      <c r="P2" s="269" t="s">
        <v>32</v>
      </c>
      <c r="Q2" s="269" t="s">
        <v>103</v>
      </c>
      <c r="R2" s="269" t="s">
        <v>104</v>
      </c>
      <c r="S2" s="269" t="s">
        <v>105</v>
      </c>
      <c r="T2" s="44"/>
      <c r="U2" s="278" t="s">
        <v>106</v>
      </c>
      <c r="V2" s="278" t="s">
        <v>107</v>
      </c>
      <c r="W2" s="278" t="s">
        <v>108</v>
      </c>
      <c r="X2" s="278" t="s">
        <v>109</v>
      </c>
      <c r="Y2" s="278" t="s">
        <v>110</v>
      </c>
      <c r="Z2" s="278" t="s">
        <v>111</v>
      </c>
      <c r="AA2" s="278" t="s">
        <v>112</v>
      </c>
      <c r="AB2" s="278" t="s">
        <v>113</v>
      </c>
      <c r="AC2" s="45"/>
      <c r="AD2" s="277" t="s">
        <v>114</v>
      </c>
      <c r="AE2" s="277" t="s">
        <v>203</v>
      </c>
      <c r="AF2" s="277" t="s">
        <v>116</v>
      </c>
      <c r="AG2" s="277" t="s">
        <v>117</v>
      </c>
      <c r="AH2" s="277" t="s">
        <v>118</v>
      </c>
      <c r="AI2" s="277" t="s">
        <v>119</v>
      </c>
      <c r="AJ2" s="277" t="s">
        <v>120</v>
      </c>
      <c r="AK2" s="277" t="s">
        <v>121</v>
      </c>
      <c r="AL2" s="43"/>
      <c r="AM2" s="279" t="s">
        <v>66</v>
      </c>
      <c r="AN2" s="279" t="s">
        <v>122</v>
      </c>
      <c r="AO2" s="279" t="s">
        <v>67</v>
      </c>
      <c r="AP2" s="279" t="s">
        <v>68</v>
      </c>
      <c r="AQ2" s="279" t="s">
        <v>123</v>
      </c>
      <c r="AR2" s="279" t="s">
        <v>70</v>
      </c>
      <c r="AS2" s="279" t="s">
        <v>124</v>
      </c>
      <c r="AT2" s="279" t="s">
        <v>125</v>
      </c>
      <c r="AU2" s="48"/>
      <c r="AV2" s="281" t="s">
        <v>66</v>
      </c>
      <c r="AW2" s="47"/>
      <c r="AX2" s="281" t="s">
        <v>122</v>
      </c>
      <c r="AY2" s="281" t="s">
        <v>67</v>
      </c>
      <c r="AZ2" s="281" t="s">
        <v>68</v>
      </c>
      <c r="BA2" s="281" t="s">
        <v>69</v>
      </c>
      <c r="BB2" s="281" t="s">
        <v>70</v>
      </c>
      <c r="BC2" s="281" t="s">
        <v>124</v>
      </c>
      <c r="BD2" s="281" t="s">
        <v>126</v>
      </c>
      <c r="BE2" s="280" t="s">
        <v>52</v>
      </c>
      <c r="BF2" s="280" t="s">
        <v>127</v>
      </c>
      <c r="BG2" s="280" t="s">
        <v>128</v>
      </c>
      <c r="BH2" s="280" t="s">
        <v>129</v>
      </c>
      <c r="BI2" s="282" t="s">
        <v>130</v>
      </c>
    </row>
    <row r="3" spans="1:61" ht="39.950000000000003" customHeight="1" x14ac:dyDescent="0.25">
      <c r="A3" s="271"/>
      <c r="B3" s="271"/>
      <c r="C3" s="271"/>
      <c r="D3" s="271"/>
      <c r="E3" s="271"/>
      <c r="F3" s="271"/>
      <c r="G3" s="271"/>
      <c r="H3" s="271"/>
      <c r="I3" s="269"/>
      <c r="J3" s="34" t="s">
        <v>131</v>
      </c>
      <c r="K3" s="44" t="s">
        <v>24</v>
      </c>
      <c r="L3" s="44" t="s">
        <v>26</v>
      </c>
      <c r="M3" s="269"/>
      <c r="N3" s="269"/>
      <c r="O3" s="269"/>
      <c r="P3" s="269"/>
      <c r="Q3" s="269"/>
      <c r="R3" s="269"/>
      <c r="S3" s="269"/>
      <c r="T3" s="44" t="s">
        <v>132</v>
      </c>
      <c r="U3" s="278"/>
      <c r="V3" s="278"/>
      <c r="W3" s="278"/>
      <c r="X3" s="278"/>
      <c r="Y3" s="278"/>
      <c r="Z3" s="278"/>
      <c r="AA3" s="278"/>
      <c r="AB3" s="278"/>
      <c r="AC3" s="45" t="s">
        <v>52</v>
      </c>
      <c r="AD3" s="277"/>
      <c r="AE3" s="277"/>
      <c r="AF3" s="277"/>
      <c r="AG3" s="277"/>
      <c r="AH3" s="277"/>
      <c r="AI3" s="277"/>
      <c r="AJ3" s="277"/>
      <c r="AK3" s="277"/>
      <c r="AL3" s="43" t="s">
        <v>52</v>
      </c>
      <c r="AM3" s="279"/>
      <c r="AN3" s="279"/>
      <c r="AO3" s="279"/>
      <c r="AP3" s="279"/>
      <c r="AQ3" s="279"/>
      <c r="AR3" s="279"/>
      <c r="AS3" s="279"/>
      <c r="AT3" s="279"/>
      <c r="AU3" s="48" t="s">
        <v>52</v>
      </c>
      <c r="AV3" s="281"/>
      <c r="AW3" s="47" t="s">
        <v>133</v>
      </c>
      <c r="AX3" s="281"/>
      <c r="AY3" s="281"/>
      <c r="AZ3" s="281"/>
      <c r="BA3" s="281"/>
      <c r="BB3" s="281"/>
      <c r="BC3" s="281"/>
      <c r="BD3" s="281"/>
      <c r="BE3" s="280"/>
      <c r="BF3" s="280"/>
      <c r="BG3" s="280"/>
      <c r="BH3" s="280"/>
      <c r="BI3" s="282"/>
    </row>
    <row r="4" spans="1:61" ht="39.950000000000003" customHeight="1" x14ac:dyDescent="0.25">
      <c r="A4" s="1" t="s">
        <v>134</v>
      </c>
      <c r="B4" s="1" t="s">
        <v>135</v>
      </c>
      <c r="C4" s="1" t="s">
        <v>136</v>
      </c>
      <c r="D4" s="1" t="s">
        <v>134</v>
      </c>
      <c r="E4" s="1" t="s">
        <v>137</v>
      </c>
      <c r="F4" s="1" t="s">
        <v>135</v>
      </c>
      <c r="G4" s="1"/>
      <c r="H4" s="1" t="s">
        <v>138</v>
      </c>
      <c r="I4" s="2" t="s">
        <v>139</v>
      </c>
      <c r="J4" s="35" t="s">
        <v>140</v>
      </c>
      <c r="K4" s="2"/>
      <c r="L4" s="2" t="s">
        <v>141</v>
      </c>
      <c r="M4" s="2" t="s">
        <v>135</v>
      </c>
      <c r="N4" s="2" t="s">
        <v>135</v>
      </c>
      <c r="O4" s="2" t="s">
        <v>142</v>
      </c>
      <c r="P4" s="2" t="s">
        <v>135</v>
      </c>
      <c r="Q4" s="2" t="s">
        <v>143</v>
      </c>
      <c r="R4" s="2" t="s">
        <v>134</v>
      </c>
      <c r="S4" s="2" t="s">
        <v>134</v>
      </c>
      <c r="T4" s="2" t="s">
        <v>134</v>
      </c>
      <c r="U4" s="26" t="s">
        <v>134</v>
      </c>
      <c r="V4" s="26" t="s">
        <v>144</v>
      </c>
      <c r="W4" s="26" t="s">
        <v>145</v>
      </c>
      <c r="X4" s="26" t="s">
        <v>146</v>
      </c>
      <c r="Y4" s="26" t="s">
        <v>146</v>
      </c>
      <c r="Z4" s="26" t="s">
        <v>142</v>
      </c>
      <c r="AA4" s="26" t="s">
        <v>147</v>
      </c>
      <c r="AB4" s="26" t="s">
        <v>135</v>
      </c>
      <c r="AC4" s="26" t="s">
        <v>148</v>
      </c>
      <c r="AD4" s="27" t="s">
        <v>134</v>
      </c>
      <c r="AE4" s="27"/>
      <c r="AF4" s="27" t="s">
        <v>204</v>
      </c>
      <c r="AG4" s="27" t="s">
        <v>146</v>
      </c>
      <c r="AH4" s="27" t="s">
        <v>146</v>
      </c>
      <c r="AI4" s="27" t="s">
        <v>142</v>
      </c>
      <c r="AJ4" s="27" t="s">
        <v>147</v>
      </c>
      <c r="AK4" s="27" t="s">
        <v>135</v>
      </c>
      <c r="AL4" s="27"/>
      <c r="AM4" s="28" t="s">
        <v>134</v>
      </c>
      <c r="AN4" s="28" t="s">
        <v>144</v>
      </c>
      <c r="AO4" s="28" t="s">
        <v>145</v>
      </c>
      <c r="AP4" s="28" t="s">
        <v>146</v>
      </c>
      <c r="AQ4" s="28" t="s">
        <v>146</v>
      </c>
      <c r="AR4" s="28" t="s">
        <v>142</v>
      </c>
      <c r="AS4" s="28" t="s">
        <v>147</v>
      </c>
      <c r="AT4" s="28" t="s">
        <v>135</v>
      </c>
      <c r="AU4" s="28"/>
      <c r="AV4" s="29" t="s">
        <v>134</v>
      </c>
      <c r="AW4" s="29"/>
      <c r="AX4" s="29" t="s">
        <v>144</v>
      </c>
      <c r="AY4" s="29" t="s">
        <v>145</v>
      </c>
      <c r="AZ4" s="29" t="s">
        <v>146</v>
      </c>
      <c r="BA4" s="29" t="s">
        <v>146</v>
      </c>
      <c r="BB4" s="29" t="s">
        <v>142</v>
      </c>
      <c r="BC4" s="29" t="s">
        <v>147</v>
      </c>
      <c r="BD4" s="29"/>
      <c r="BE4" s="50" t="s">
        <v>148</v>
      </c>
      <c r="BF4" s="50"/>
      <c r="BG4" s="50" t="s">
        <v>148</v>
      </c>
      <c r="BH4" s="50" t="s">
        <v>135</v>
      </c>
      <c r="BI4" s="282"/>
    </row>
    <row r="5" spans="1:61" ht="104.25" customHeight="1" x14ac:dyDescent="0.25">
      <c r="A5" s="58"/>
      <c r="B5" s="49" t="s">
        <v>149</v>
      </c>
      <c r="C5" s="305" t="s">
        <v>205</v>
      </c>
      <c r="D5" s="306">
        <v>44670</v>
      </c>
      <c r="E5" s="301" t="s">
        <v>206</v>
      </c>
      <c r="F5" s="309" t="s">
        <v>221</v>
      </c>
      <c r="G5" s="307">
        <v>143</v>
      </c>
      <c r="H5" s="310" t="s">
        <v>222</v>
      </c>
      <c r="I5" s="311" t="s">
        <v>223</v>
      </c>
      <c r="J5" s="121" t="s">
        <v>224</v>
      </c>
      <c r="K5" s="106" t="s">
        <v>225</v>
      </c>
      <c r="L5" s="119">
        <v>1</v>
      </c>
      <c r="M5" s="119" t="s">
        <v>74</v>
      </c>
      <c r="N5" s="106" t="s">
        <v>226</v>
      </c>
      <c r="O5" s="106" t="s">
        <v>227</v>
      </c>
      <c r="P5" s="31">
        <v>1</v>
      </c>
      <c r="Q5" s="120"/>
      <c r="R5" s="108">
        <v>44682</v>
      </c>
      <c r="S5" s="141">
        <v>44742</v>
      </c>
      <c r="T5" s="122"/>
      <c r="U5" s="108"/>
      <c r="V5" s="109"/>
      <c r="W5" s="40"/>
      <c r="X5" s="100"/>
      <c r="Y5" s="110"/>
      <c r="Z5" s="40"/>
      <c r="AA5" s="111"/>
      <c r="AB5" s="42"/>
      <c r="AC5" s="112"/>
      <c r="AD5" s="113">
        <v>44742</v>
      </c>
      <c r="AE5" s="114" t="s">
        <v>228</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149</v>
      </c>
      <c r="C6" s="305"/>
      <c r="D6" s="306"/>
      <c r="E6" s="301"/>
      <c r="F6" s="309"/>
      <c r="G6" s="308"/>
      <c r="H6" s="310"/>
      <c r="I6" s="311"/>
      <c r="J6" s="121" t="s">
        <v>229</v>
      </c>
      <c r="K6" s="106" t="s">
        <v>230</v>
      </c>
      <c r="L6" s="119">
        <v>1</v>
      </c>
      <c r="M6" s="106" t="s">
        <v>79</v>
      </c>
      <c r="N6" s="106" t="s">
        <v>226</v>
      </c>
      <c r="O6" s="106" t="s">
        <v>227</v>
      </c>
      <c r="P6" s="31">
        <v>1</v>
      </c>
      <c r="Q6" s="120"/>
      <c r="R6" s="108">
        <v>44682</v>
      </c>
      <c r="S6" s="141">
        <v>44711</v>
      </c>
      <c r="T6" s="122"/>
      <c r="U6" s="41"/>
      <c r="V6" s="116"/>
      <c r="W6" s="37"/>
      <c r="X6" s="100"/>
      <c r="Y6" s="110"/>
      <c r="Z6" s="40"/>
      <c r="AA6" s="102"/>
      <c r="AB6" s="42"/>
      <c r="AC6" s="112"/>
      <c r="AD6" s="113">
        <v>44742</v>
      </c>
      <c r="AE6" s="114" t="s">
        <v>231</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78</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7" stopIfTrue="1" operator="containsText" text="OK">
      <formula>NOT(ISERROR(SEARCH("OK",Z5)))</formula>
    </cfRule>
    <cfRule type="containsText" dxfId="33" priority="56" stopIfTrue="1" operator="containsText" text="ALERTA">
      <formula>NOT(ISERROR(SEARCH("ALERTA",Z5)))</formula>
    </cfRule>
    <cfRule type="containsText" dxfId="32" priority="54" stopIfTrue="1" operator="containsText" text="EN TERMINO">
      <formula>NOT(ISERROR(SEARCH("EN TERMINO",Z5)))</formula>
    </cfRule>
    <cfRule type="containsText" priority="55" operator="containsText" text="AMARILLO">
      <formula>NOT(ISERROR(SEARCH("AMARILLO",Z5)))</formula>
    </cfRule>
  </conditionalFormatting>
  <conditionalFormatting sqref="AC5:AC6">
    <cfRule type="containsText" dxfId="31" priority="60" stopIfTrue="1" operator="containsText" text="INCUMPLIDA">
      <formula>NOT(ISERROR(SEARCH("INCUMPLIDA",AC5)))</formula>
    </cfRule>
    <cfRule type="containsText" dxfId="30" priority="59" stopIfTrue="1" operator="containsText" text="PENDIENTE">
      <formula>NOT(ISERROR(SEARCH("PENDIENTE",AC5)))</formula>
    </cfRule>
    <cfRule type="containsText" dxfId="29" priority="58" stopIfTrue="1" operator="containsText" text="CUMPLIDA">
      <formula>NOT(ISERROR(SEARCH("CUMPLIDA",AC5)))</formula>
    </cfRule>
  </conditionalFormatting>
  <conditionalFormatting sqref="AI5:AI6">
    <cfRule type="containsText" priority="6" operator="containsText" text="AMARILLO">
      <formula>NOT(ISERROR(SEARCH("AMARILLO",AI5)))</formula>
    </cfRule>
    <cfRule type="containsText" dxfId="28" priority="5" stopIfTrue="1" operator="containsText" text="EN TERMINO">
      <formula>NOT(ISERROR(SEARCH("EN TERMINO",AI5)))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2" stopIfTrue="1" operator="containsText" text="PENDIENTE">
      <formula>NOT(ISERROR(SEARCH("PENDIENTE",AL5)))</formula>
    </cfRule>
    <cfRule type="containsText" dxfId="24" priority="3" stopIfTrue="1" operator="containsText" text="INCUMPLIDA">
      <formula>NOT(ISERROR(SEARCH("INCUMPLIDA",AL5)))</formula>
    </cfRule>
    <cfRule type="containsText" dxfId="23" priority="4" stopIfTrue="1" operator="containsText" text="CUMPLIDA">
      <formula>NOT(ISERROR(SEARCH("CUMPLIDA",AL5)))</formula>
    </cfRule>
    <cfRule type="containsText" dxfId="22" priority="1" operator="containsText" text="ATENCIÓN">
      <formula>NOT(ISERROR(SEARCH("ATENCIÓN",AL5)))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priority="23" operator="containsText" text="AMARILLO">
      <formula>NOT(ISERROR(SEARCH("AMARILLO",AR5)))</formula>
    </cfRule>
    <cfRule type="containsText" dxfId="18" priority="24" stopIfTrue="1" operator="containsText" text="ALERTA">
      <formula>NOT(ISERROR(SEARCH("ALERTA",AR5)))</formula>
    </cfRule>
    <cfRule type="containsText" dxfId="17" priority="25" stopIfTrue="1" operator="containsText" text="OK">
      <formula>NOT(ISERROR(SEARCH("OK",AR5)))</formula>
    </cfRule>
    <cfRule type="containsText" dxfId="16" priority="22" stopIfTrue="1" operator="containsText" text="EN TERMINO">
      <formula>NOT(ISERROR(SEARCH("EN TERMINO",AR5)))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8" stopIfTrue="1" operator="containsText" text="INCUMPLIDA">
      <formula>NOT(ISERROR(SEARCH("INCUMPLIDA",AU5)))</formula>
    </cfRule>
    <cfRule type="containsText" dxfId="13" priority="27" stopIfTrue="1" operator="containsText" text="PENDIENTE">
      <formula>NOT(ISERROR(SEARCH("PENDIENTE",AU5)))</formula>
    </cfRule>
  </conditionalFormatting>
  <conditionalFormatting sqref="AV5 BG5:BG6">
    <cfRule type="containsText" dxfId="12" priority="21" operator="containsText" text="Abierto">
      <formula>NOT(ISERROR(SEARCH("Abierto",AV5)))</formula>
    </cfRule>
    <cfRule type="containsText" dxfId="11" priority="20" operator="containsText" text="cerrado">
      <formula>NOT(ISERROR(SEARCH("cerrado",AV5)))</formula>
    </cfRule>
    <cfRule type="containsText" dxfId="10"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7" stopIfTrue="1" operator="containsText" text="INCUMPLIDA">
      <formula>NOT(ISERROR(SEARCH("INCUMPLIDA",BE5)))</formula>
    </cfRule>
    <cfRule type="containsText" dxfId="3" priority="16" stopIfTrue="1" operator="containsText" text="CUMPLIDA">
      <formula>NOT(ISERROR(SEARCH("CUMPLIDA",BE5)))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1" stopIfTrue="1" operator="containsText" text="INCUMPLIDA">
      <formula>NOT(ISERROR(SEARCH("INCUMPLIDA",BE6)))</formula>
    </cfRule>
    <cfRule type="containsText" dxfId="0" priority="50" stopIfTrue="1" operator="containsText" text="PENDIENTE">
      <formula>NOT(ISERROR(SEARCH("PENDIENTE",BE6)))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2024-05-07T16:16:16Z</dcterms:modified>
  <cp:category/>
  <cp:contentStatus/>
</cp:coreProperties>
</file>