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1. SHARE POINT\ARCHIVOS 2025\4. Enfoque hacia la prevención\2. Planes de mejoramiento\3. Archivo D\III trimestre\1. Reporte OCI\"/>
    </mc:Choice>
  </mc:AlternateContent>
  <bookViews>
    <workbookView xWindow="0" yWindow="0" windowWidth="10350" windowHeight="7050" tabRatio="437" activeTab="1"/>
  </bookViews>
  <sheets>
    <sheet name="Instructivo" sheetId="29" r:id="rId1"/>
    <sheet name="Seguimiento" sheetId="10" r:id="rId2"/>
    <sheet name="Hoja1" sheetId="28" state="hidden" r:id="rId3"/>
    <sheet name="Resultados seguimiento" sheetId="27" r:id="rId4"/>
    <sheet name="Comunicaciones" sheetId="23" state="hidden" r:id="rId5"/>
    <sheet name="O. CI Disciplinario" sheetId="20" state="hidden" r:id="rId6"/>
    <sheet name="Control Interno" sheetId="22" state="hidden" r:id="rId7"/>
  </sheets>
  <definedNames>
    <definedName name="_xlnm._FilterDatabase" localSheetId="4" hidden="1">Comunicaciones!$A$3:$BG$6</definedName>
    <definedName name="_xlnm._FilterDatabase" localSheetId="6" hidden="1">'Control Interno'!$A$3:$BH$6</definedName>
    <definedName name="_xlnm._FilterDatabase" localSheetId="5" hidden="1">'O. CI Disciplinario'!$A$3:$BH$98</definedName>
    <definedName name="_xlnm._FilterDatabase" localSheetId="1" hidden="1">Seguimiento!$A$3:$AO$33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20" i="10" l="1"/>
  <c r="AJ20" i="10"/>
  <c r="AK20" i="10" s="1"/>
  <c r="AJ19" i="10"/>
  <c r="AK19" i="10" s="1"/>
  <c r="AH19" i="10"/>
  <c r="AJ18" i="10"/>
  <c r="AK18" i="10" s="1"/>
  <c r="AH18" i="10"/>
  <c r="I10" i="27"/>
  <c r="I11" i="27" s="1"/>
  <c r="K10" i="27"/>
  <c r="L10" i="27"/>
  <c r="L11" i="27" s="1"/>
  <c r="M11" i="27"/>
  <c r="M10" i="27"/>
  <c r="K11" i="27"/>
  <c r="J11" i="27"/>
  <c r="H11" i="27"/>
  <c r="T20" i="10"/>
  <c r="U20" i="10" s="1"/>
  <c r="T19" i="10"/>
  <c r="U19" i="10" s="1"/>
  <c r="T18" i="10"/>
  <c r="U18" i="10" s="1"/>
  <c r="T17" i="10"/>
  <c r="U17" i="10" s="1"/>
  <c r="J10" i="27"/>
  <c r="Y19" i="10" l="1"/>
  <c r="Y20" i="10"/>
  <c r="Y18" i="10"/>
  <c r="Y17" i="10"/>
  <c r="U8" i="10"/>
  <c r="Y8" i="10" s="1"/>
  <c r="U7" i="10"/>
  <c r="Y7" i="10" s="1"/>
  <c r="AJ33" i="10"/>
  <c r="AK33" i="10" s="1"/>
  <c r="AH33" i="10"/>
  <c r="AJ32" i="10"/>
  <c r="AK32" i="10" s="1"/>
  <c r="AH32" i="10"/>
  <c r="AJ31" i="10"/>
  <c r="AK31" i="10" s="1"/>
  <c r="AH31" i="10"/>
  <c r="AJ30" i="10"/>
  <c r="AK30" i="10" s="1"/>
  <c r="AH30" i="10"/>
  <c r="AJ29" i="10"/>
  <c r="AK29" i="10" s="1"/>
  <c r="AH29" i="10"/>
  <c r="AJ28" i="10"/>
  <c r="AK28" i="10" s="1"/>
  <c r="AH28" i="10"/>
  <c r="AJ27" i="10"/>
  <c r="AK27" i="10" s="1"/>
  <c r="AH27" i="10"/>
  <c r="AJ26" i="10"/>
  <c r="AK26" i="10" s="1"/>
  <c r="AH26" i="10"/>
  <c r="AJ25" i="10"/>
  <c r="AK25" i="10" s="1"/>
  <c r="AH25" i="10"/>
  <c r="AJ24" i="10"/>
  <c r="AK24" i="10" s="1"/>
  <c r="AH24" i="10"/>
  <c r="AJ23" i="10"/>
  <c r="AK23" i="10" s="1"/>
  <c r="AH23" i="10"/>
  <c r="AJ22" i="10"/>
  <c r="AK22" i="10" s="1"/>
  <c r="AH22" i="10"/>
  <c r="AJ21" i="10"/>
  <c r="AK21" i="10" s="1"/>
  <c r="AH21" i="10"/>
  <c r="AJ17" i="10"/>
  <c r="AK17" i="10" s="1"/>
  <c r="AH17" i="10"/>
  <c r="AJ16" i="10"/>
  <c r="AK16" i="10" s="1"/>
  <c r="AH16" i="10"/>
  <c r="AJ15" i="10"/>
  <c r="AK15" i="10" s="1"/>
  <c r="AH15" i="10"/>
  <c r="AJ14" i="10"/>
  <c r="AK14" i="10" s="1"/>
  <c r="AH14" i="10"/>
  <c r="AJ13" i="10"/>
  <c r="AK13" i="10" s="1"/>
  <c r="AH13" i="10"/>
  <c r="AJ12" i="10"/>
  <c r="AK12" i="10" s="1"/>
  <c r="AH12" i="10"/>
  <c r="AJ11" i="10"/>
  <c r="AK11" i="10" s="1"/>
  <c r="AH11" i="10"/>
  <c r="AJ10" i="10"/>
  <c r="AK10" i="10" s="1"/>
  <c r="AH10" i="10"/>
  <c r="AJ9" i="10"/>
  <c r="AK9" i="10" s="1"/>
  <c r="AH9" i="10"/>
  <c r="AJ8" i="10"/>
  <c r="AK8" i="10" s="1"/>
  <c r="AH8" i="10"/>
  <c r="AJ7" i="10"/>
  <c r="AK7" i="10" s="1"/>
  <c r="AH7" i="10"/>
  <c r="AJ6" i="10"/>
  <c r="AK6" i="10" s="1"/>
  <c r="AH6" i="10"/>
  <c r="AJ5" i="10"/>
  <c r="AK5" i="10" s="1"/>
  <c r="AH5" i="10"/>
  <c r="AJ4" i="10"/>
  <c r="AK4" i="10" s="1"/>
  <c r="AH4" i="10"/>
  <c r="H10" i="27" l="1"/>
  <c r="T33" i="10" l="1"/>
  <c r="U33" i="10" s="1"/>
  <c r="Y33" i="10" s="1"/>
  <c r="T32" i="10"/>
  <c r="U32" i="10" s="1"/>
  <c r="T31" i="10"/>
  <c r="U31" i="10" s="1"/>
  <c r="T30" i="10"/>
  <c r="U30" i="10" s="1"/>
  <c r="Y30" i="10" s="1"/>
  <c r="T29" i="10"/>
  <c r="U29" i="10" s="1"/>
  <c r="T28" i="10"/>
  <c r="U28" i="10" s="1"/>
  <c r="T27" i="10"/>
  <c r="U27" i="10" s="1"/>
  <c r="Y27" i="10" s="1"/>
  <c r="T26" i="10"/>
  <c r="U26" i="10" s="1"/>
  <c r="Y26" i="10" s="1"/>
  <c r="T25" i="10"/>
  <c r="U25" i="10" s="1"/>
  <c r="Y25" i="10" s="1"/>
  <c r="T24" i="10"/>
  <c r="U24" i="10" s="1"/>
  <c r="Y24" i="10" s="1"/>
  <c r="T23" i="10"/>
  <c r="U23" i="10" s="1"/>
  <c r="T21" i="10"/>
  <c r="U21" i="10" s="1"/>
  <c r="T16" i="10"/>
  <c r="U16" i="10" s="1"/>
  <c r="Y16" i="10" s="1"/>
  <c r="T15" i="10"/>
  <c r="U15" i="10" s="1"/>
  <c r="Y15" i="10" s="1"/>
  <c r="T14" i="10"/>
  <c r="U14" i="10" s="1"/>
  <c r="Y14" i="10" s="1"/>
  <c r="T13" i="10"/>
  <c r="U13" i="10" s="1"/>
  <c r="T12" i="10"/>
  <c r="U12" i="10" s="1"/>
  <c r="T11" i="10"/>
  <c r="U11" i="10" s="1"/>
  <c r="T10" i="10"/>
  <c r="U10" i="10" s="1"/>
  <c r="T9" i="10"/>
  <c r="U9" i="10" s="1"/>
  <c r="Y9" i="10" l="1"/>
  <c r="Y29" i="10"/>
  <c r="Y21" i="10"/>
  <c r="Y11" i="10"/>
  <c r="Y23" i="10"/>
  <c r="Y31" i="10"/>
  <c r="Y12" i="10"/>
  <c r="Y32" i="10"/>
  <c r="Y13" i="10"/>
  <c r="Y10" i="10"/>
  <c r="Y28" i="10"/>
  <c r="T22" i="10" l="1"/>
  <c r="U22" i="10" s="1"/>
  <c r="Y22" i="10" s="1"/>
  <c r="U6" i="10"/>
  <c r="Y6" i="10" s="1"/>
  <c r="U5" i="10"/>
  <c r="Y5" i="10" s="1"/>
  <c r="U4" i="10"/>
  <c r="Y4" i="10" s="1"/>
  <c r="G10" i="27"/>
  <c r="F10" i="27"/>
  <c r="E10" i="27"/>
  <c r="D6" i="28"/>
  <c r="E6" i="28"/>
  <c r="D7" i="28"/>
  <c r="E7" i="28"/>
  <c r="E5" i="28"/>
  <c r="D5" i="28"/>
  <c r="AG6" i="22"/>
  <c r="AH6" i="22" s="1"/>
  <c r="BB5" i="22"/>
  <c r="AZ5" i="22"/>
  <c r="BA5" i="22" s="1"/>
  <c r="BE5" i="22" s="1"/>
  <c r="AR5" i="22"/>
  <c r="AP5" i="22"/>
  <c r="AQ5" i="22" s="1"/>
  <c r="AU5" i="22" s="1"/>
  <c r="AG5" i="22"/>
  <c r="AH5" i="22" s="1"/>
  <c r="AG6" i="20"/>
  <c r="AH6" i="20" s="1"/>
  <c r="AL6" i="20" s="1"/>
  <c r="BG6" i="20" s="1"/>
  <c r="BB5" i="20"/>
  <c r="AZ5" i="20"/>
  <c r="BA5" i="20" s="1"/>
  <c r="BE5" i="20" s="1"/>
  <c r="AR5" i="20"/>
  <c r="AP5" i="20"/>
  <c r="AQ5" i="20" s="1"/>
  <c r="AU5" i="20" s="1"/>
  <c r="AG5" i="20"/>
  <c r="AH5" i="20" s="1"/>
  <c r="AI5" i="20" s="1"/>
  <c r="F11" i="27" l="1"/>
  <c r="AI6" i="22"/>
  <c r="AL6" i="22"/>
  <c r="BG6" i="22" s="1"/>
  <c r="AI5" i="22"/>
  <c r="AL5" i="22"/>
  <c r="BG5" i="22" s="1"/>
  <c r="AL5" i="20"/>
  <c r="BG5" i="20" s="1"/>
  <c r="AI6" i="20"/>
</calcChain>
</file>

<file path=xl/comments1.xml><?xml version="1.0" encoding="utf-8"?>
<comments xmlns="http://schemas.openxmlformats.org/spreadsheetml/2006/main">
  <authors>
    <author>Manuela Hernandez</author>
    <author>Sandra Patricia Henao Reyes</author>
    <author>tc={4C00DCE4-CAE7-43B4-B660-AFD77D043583}</author>
    <author>tc={4824A246-7CBE-45B8-A02F-6319E8246289}</author>
    <author>tc={8DEE1BA4-804D-432C-A028-7F31D82BF4DE}</author>
    <author>tc={96B17E7A-D6E9-459F-8ECF-3FF75D89AD4D}</author>
    <author>tc={99492F69-0203-41C1-9DE0-E2C866B0C231}</author>
    <author>tc={ACB4C11D-7CC6-48B1-BD85-A15C7EC7FBD8}</author>
    <author>tc={C79C7523-6B8E-4DC7-AB6A-5B5DBF6B14C1}</author>
    <author>tc={E9B367AA-F7B3-4FA4-A09C-1A2E9640DE37}</author>
    <author>tc={CDCB597A-6429-48FF-9289-BBDBC91F9FC0}</author>
    <author>tc={78336662-08B3-4DEB-916F-267AA351C262}</author>
    <author>tc={4E6D7105-0BAC-43E0-9947-9DAE93BE16B5}</author>
    <author>tc={044A621C-C245-4061-A0D6-E6033925E470}</author>
    <author>tc={ACD1525C-6360-4B28-826A-8B9C55822666}</author>
    <author>tc={F45548B3-B6A1-4676-A80C-8EC5C5209ED6}</author>
    <author>tc={21F7B1D6-E3CA-447D-81E4-75FE9B38A531}</author>
    <author>tc={4F914300-2B35-4293-B8E1-3A10A88EF43E}</author>
  </authors>
  <commentList>
    <comment ref="H4" authorId="0" shapeId="0">
      <text>
        <r>
          <rPr>
            <b/>
            <sz val="9"/>
            <color indexed="81"/>
            <rFont val="Tahoma"/>
            <family val="2"/>
          </rPr>
          <t>Manuela Hernandez:</t>
        </r>
        <r>
          <rPr>
            <sz val="9"/>
            <color indexed="81"/>
            <rFont val="Tahoma"/>
            <family val="2"/>
          </rPr>
          <t xml:space="preserve">
Actividades a realizar una vez se convaliden las tablas por el archivo distrital</t>
        </r>
      </text>
    </comment>
    <comment ref="P7" authorId="0" shapeId="0">
      <text>
        <r>
          <rPr>
            <sz val="9"/>
            <color indexed="81"/>
            <rFont val="Tahoma"/>
            <family val="2"/>
          </rPr>
          <t>Se aprobó segunda prórroga mediante memorando n°3-2025-519 del 14/03/2025.
Se aprobó prórroga mediante memorando 3-2024-1441 del 15/08/2024</t>
        </r>
      </text>
    </comment>
    <comment ref="H8" authorId="0" shapeId="0">
      <text>
        <r>
          <rPr>
            <b/>
            <sz val="9"/>
            <color indexed="81"/>
            <rFont val="Tahoma"/>
            <family val="2"/>
          </rPr>
          <t>Manuela Hernandez:</t>
        </r>
        <r>
          <rPr>
            <sz val="9"/>
            <color indexed="81"/>
            <rFont val="Tahoma"/>
            <family val="2"/>
          </rPr>
          <t xml:space="preserve">
Actividades a realizar una vez se convaliden las tablas por el archivo distrital</t>
        </r>
      </text>
    </comment>
    <comment ref="P8" authorId="0" shapeId="0">
      <text>
        <r>
          <rPr>
            <sz val="9"/>
            <color indexed="81"/>
            <rFont val="Tahoma"/>
            <family val="2"/>
          </rPr>
          <t xml:space="preserve">Se aprobó segunda prórroga mediante memorando n°3-2025-519 del 14/03/2025.
Se aprobó segunda prórroga mediante memorando n°3-2024-1541 del 04/09/2024. 
</t>
        </r>
      </text>
    </comment>
    <comment ref="P9" authorId="0" shapeId="0">
      <text>
        <r>
          <rPr>
            <sz val="9"/>
            <color indexed="81"/>
            <rFont val="Tahoma"/>
            <family val="2"/>
          </rPr>
          <t xml:space="preserve">Se aprobó tercera prórroga mediante memorando n°3-2025-519 del 14/03/2025.
Se aprobó segunda prórroga mediante memorando n°3-2024-1541 del 04/09/2024. 
</t>
        </r>
      </text>
    </comment>
    <comment ref="P10" authorId="0" shapeId="0">
      <text>
        <r>
          <rPr>
            <sz val="9"/>
            <color indexed="81"/>
            <rFont val="Tahoma"/>
            <family val="2"/>
          </rPr>
          <t xml:space="preserve">Se aprobó segunda prórroga mediante memorando n°3-2025-519 del 14/03/2025.
Se aprobó segunda prórroga mediante memorando n°3-2024-1541 del 04/09/2024. 
</t>
        </r>
      </text>
    </comment>
    <comment ref="P11" authorId="0" shapeId="0">
      <text>
        <r>
          <rPr>
            <sz val="9"/>
            <color indexed="81"/>
            <rFont val="Tahoma"/>
            <family val="2"/>
          </rPr>
          <t xml:space="preserve">Se aprobó cuarta prórroga mediante memorando n°3-2025-519 del 14/03/2025.
Se aprobó tercera prórroga mediante memorando n°3-2025-519 del 14/03/2025.
Se aprobó segunda prórroga mediante memorando n°3-2024-1541 del 04/09/2024. 
</t>
        </r>
      </text>
    </comment>
    <comment ref="P12" authorId="0" shapeId="0">
      <text>
        <r>
          <rPr>
            <b/>
            <sz val="9"/>
            <color indexed="81"/>
            <rFont val="Tahoma"/>
            <family val="2"/>
          </rPr>
          <t>Manuela Hernandez:</t>
        </r>
        <r>
          <rPr>
            <sz val="9"/>
            <color indexed="81"/>
            <rFont val="Tahoma"/>
            <family val="2"/>
          </rPr>
          <t xml:space="preserve">
Se aprobó tercera prórroga mediante memorando n°3-2025-519 del 14/03/2025.
Se aprobó segunda prórroga mediante memorando n°3-2024-990 del 05/06/2024. 
Se aprobó prórroga mediante memorando n°3-2024-163 del 24/01/2024. </t>
        </r>
      </text>
    </comment>
    <comment ref="P13" authorId="0" shapeId="0">
      <text>
        <r>
          <rPr>
            <b/>
            <sz val="9"/>
            <color indexed="81"/>
            <rFont val="Tahoma"/>
            <family val="2"/>
          </rPr>
          <t>Manuela Hernandez:</t>
        </r>
        <r>
          <rPr>
            <sz val="9"/>
            <color indexed="81"/>
            <rFont val="Tahoma"/>
            <family val="2"/>
          </rPr>
          <t xml:space="preserve">
Se aprobó tercera prórroga mediante memorando n°3-2025-519 del 14/03/2025.
Se aprobó segunda prórroga mediante memorando n°3-2024-990 del 05/06/2024. 
Se aprobó prórroga mediante memorando n°3-2024-163 del 24/01/2024. </t>
        </r>
      </text>
    </comment>
    <comment ref="N14" authorId="1" shapeId="0">
      <text>
        <r>
          <rPr>
            <b/>
            <sz val="9"/>
            <color indexed="81"/>
            <rFont val="Tahoma"/>
            <family val="2"/>
          </rPr>
          <t>Sandra Patricia Henao Reyes:</t>
        </r>
        <r>
          <rPr>
            <sz val="9"/>
            <color indexed="81"/>
            <rFont val="Tahoma"/>
            <family val="2"/>
          </rPr>
          <t xml:space="preserve">
</t>
        </r>
      </text>
    </comment>
    <comment ref="O14" authorId="1" shapeId="0">
      <text>
        <r>
          <rPr>
            <b/>
            <sz val="9"/>
            <color indexed="81"/>
            <rFont val="Tahoma"/>
            <family val="2"/>
          </rPr>
          <t>Sandra Patricia Henao Reyes:</t>
        </r>
        <r>
          <rPr>
            <sz val="9"/>
            <color indexed="81"/>
            <rFont val="Tahoma"/>
            <family val="2"/>
          </rPr>
          <t xml:space="preserve">
Se determina esta fecha, </t>
        </r>
      </text>
    </comment>
    <comment ref="P14" authorId="0" shapeId="0">
      <text>
        <r>
          <rPr>
            <b/>
            <sz val="9"/>
            <color indexed="81"/>
            <rFont val="Tahoma"/>
            <family val="2"/>
          </rPr>
          <t>Manuela Hernandez:</t>
        </r>
        <r>
          <rPr>
            <sz val="9"/>
            <color indexed="81"/>
            <rFont val="Tahoma"/>
            <family val="2"/>
          </rPr>
          <t xml:space="preserve">
Se aprobó segunda prórroga mediante memorando n°3-2025-519 del 14/03/2025.
Se aprobó prórroga mediante memorando n°3-2025-519 del 14/03/2025.</t>
        </r>
      </text>
    </comment>
    <comment ref="P15" authorId="0" shapeId="0">
      <text>
        <r>
          <rPr>
            <b/>
            <sz val="9"/>
            <color indexed="81"/>
            <rFont val="Tahoma"/>
            <family val="2"/>
          </rPr>
          <t>Manuela Hernandez:</t>
        </r>
        <r>
          <rPr>
            <sz val="9"/>
            <color indexed="81"/>
            <rFont val="Tahoma"/>
            <family val="2"/>
          </rPr>
          <t xml:space="preserve">
Se aprobó segunda prórroga mediante memorando n°3-2025-519 del 14/03/2025.
Se aprobó prórroga mediante memorando n°3-2024-990 del 05/06/2024. 
</t>
        </r>
      </text>
    </comment>
    <comment ref="P16" authorId="0" shapeId="0">
      <text>
        <r>
          <rPr>
            <sz val="9"/>
            <color indexed="81"/>
            <rFont val="Tahoma"/>
            <family val="2"/>
          </rPr>
          <t xml:space="preserve">Se aprobó segunda prórroga mediante memorando n°3-2025-519 del 14/03/2025.
Se aprobó prórroga mediante memorando n°3-2024-1541 del 04/09/2024. </t>
        </r>
      </text>
    </comment>
    <comment ref="H1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1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J1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1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r>
      </text>
    </comment>
    <comment ref="H18"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18"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J18"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18"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r>
      </text>
    </comment>
    <comment ref="H19"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19"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J19"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19"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r>
      </text>
    </comment>
    <comment ref="H20"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20"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J20"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20" authorId="1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r>
      </text>
    </comment>
    <comment ref="P21" authorId="0" shapeId="0">
      <text>
        <r>
          <rPr>
            <b/>
            <sz val="9"/>
            <color indexed="81"/>
            <rFont val="Tahoma"/>
            <family val="2"/>
          </rPr>
          <t>Manuela Hernandez:</t>
        </r>
        <r>
          <rPr>
            <sz val="9"/>
            <color indexed="81"/>
            <rFont val="Tahoma"/>
            <family val="2"/>
          </rPr>
          <t xml:space="preserve">
Se aprobó segunda prórroga mediante memorando n°3-2025-519 del 14/03/2025.
Se aprobó prórroga mediante memorando n°3-2024-1917 del 12/11/2024. </t>
        </r>
      </text>
    </comment>
    <comment ref="P22" authorId="0" shapeId="0">
      <text>
        <r>
          <rPr>
            <b/>
            <sz val="9"/>
            <color indexed="81"/>
            <rFont val="Tahoma"/>
            <family val="2"/>
          </rPr>
          <t>Manuela Hernandez:</t>
        </r>
        <r>
          <rPr>
            <sz val="9"/>
            <color indexed="81"/>
            <rFont val="Tahoma"/>
            <family val="2"/>
          </rPr>
          <t xml:space="preserve">
Se aprobó prórroga mediante memorando n°3-2025-519 del 14/03/2025.</t>
        </r>
      </text>
    </comment>
    <comment ref="P23" authorId="0" shapeId="0">
      <text>
        <r>
          <rPr>
            <b/>
            <sz val="9"/>
            <color indexed="81"/>
            <rFont val="Tahoma"/>
            <family val="2"/>
          </rPr>
          <t>Manuela Hernandez:</t>
        </r>
        <r>
          <rPr>
            <sz val="9"/>
            <color indexed="81"/>
            <rFont val="Tahoma"/>
            <family val="2"/>
          </rPr>
          <t xml:space="preserve">
Se aprobó cuarta prórroga mediante memorando n°3-2025-519 del 14/03/2025.
Se aprobó tercera prórroga mediante memorando n°3-2024-1917 del 12/11/2024. 
Se aprobó segunda prórroga mediante memorando n°3-2024-990 del 05/06/2024. 
Se aprobó prórroga  mediante memorando n°3-2024-796 del 02/05/2024</t>
        </r>
      </text>
    </comment>
    <comment ref="P24" authorId="0" shapeId="0">
      <text>
        <r>
          <rPr>
            <sz val="9"/>
            <color indexed="81"/>
            <rFont val="Tahoma"/>
            <family val="2"/>
          </rPr>
          <t xml:space="preserve">Se aprobó segunda prórroga mediante memorando n°3-2025-519 del 14/03/2025.
Se aprobó prórroga mediante memorando n°3-2024-1541 del 04/09/2024. </t>
        </r>
      </text>
    </comment>
    <comment ref="P25" authorId="0" shapeId="0">
      <text>
        <r>
          <rPr>
            <sz val="9"/>
            <color indexed="81"/>
            <rFont val="Tahoma"/>
            <family val="2"/>
          </rPr>
          <t xml:space="preserve">Se aprobó segunda prórroga mediante memorando n°3-2025-519 del 14/03/2025.
Se aprobó prórroga mediante memorando n°3-2024-1541 del 04/09/2024. </t>
        </r>
      </text>
    </comment>
    <comment ref="P26" authorId="0" shapeId="0">
      <text>
        <r>
          <rPr>
            <sz val="9"/>
            <color indexed="81"/>
            <rFont val="Tahoma"/>
            <family val="2"/>
          </rPr>
          <t xml:space="preserve">Se aprobó segunda prórroga mediante memorando n°3-2025-519 del 14/03/2025.
Se aprobó prórroga mediante memorando n°3-2024-1541 del 04/09/2024. </t>
        </r>
      </text>
    </comment>
    <comment ref="P27" authorId="0" shapeId="0">
      <text>
        <r>
          <rPr>
            <sz val="9"/>
            <color indexed="81"/>
            <rFont val="Tahoma"/>
            <family val="2"/>
          </rPr>
          <t xml:space="preserve">Se aprobó segunda prórroga mediante memorando n°3-2025-519 del 14/03/2025.
Se aprobó prórroga mediante memorando n°3-2024-1541 del 04/09/2024. </t>
        </r>
      </text>
    </comment>
    <comment ref="P28" authorId="0" shapeId="0">
      <text>
        <r>
          <rPr>
            <b/>
            <sz val="9"/>
            <color indexed="81"/>
            <rFont val="Tahoma"/>
            <family val="2"/>
          </rPr>
          <t>Manuela Hernandez:</t>
        </r>
        <r>
          <rPr>
            <sz val="9"/>
            <color indexed="81"/>
            <rFont val="Tahoma"/>
            <family val="2"/>
          </rPr>
          <t xml:space="preserve">
Se aprobó prórroga mediante memorando n°3-2025-519 del 14/03/2025.</t>
        </r>
      </text>
    </comment>
    <comment ref="P29" authorId="0" shapeId="0">
      <text>
        <r>
          <rPr>
            <b/>
            <sz val="9"/>
            <color indexed="81"/>
            <rFont val="Tahoma"/>
            <family val="2"/>
          </rPr>
          <t>Manuela Hernandez:</t>
        </r>
        <r>
          <rPr>
            <sz val="9"/>
            <color indexed="81"/>
            <rFont val="Tahoma"/>
            <family val="2"/>
          </rPr>
          <t xml:space="preserve">
Se aprobó prórroga mediante memorando n°3-2025-519 del 14/03/2025.</t>
        </r>
      </text>
    </comment>
    <comment ref="P30" authorId="0" shapeId="0">
      <text>
        <r>
          <rPr>
            <b/>
            <sz val="9"/>
            <color indexed="81"/>
            <rFont val="Tahoma"/>
            <family val="2"/>
          </rPr>
          <t>Manuela Hernandez:</t>
        </r>
        <r>
          <rPr>
            <sz val="9"/>
            <color indexed="81"/>
            <rFont val="Tahoma"/>
            <family val="2"/>
          </rPr>
          <t xml:space="preserve">
Se aprobó prórroga mediante memorando n°3-2025-519 del 14/03/2025.</t>
        </r>
      </text>
    </comment>
    <comment ref="P31" authorId="0" shapeId="0">
      <text>
        <r>
          <rPr>
            <b/>
            <sz val="9"/>
            <color indexed="81"/>
            <rFont val="Tahoma"/>
            <family val="2"/>
          </rPr>
          <t>Manuela Hernandez:</t>
        </r>
        <r>
          <rPr>
            <sz val="9"/>
            <color indexed="81"/>
            <rFont val="Tahoma"/>
            <family val="2"/>
          </rPr>
          <t xml:space="preserve">
Se aprobó prórroga mediante memorando n°3-2025-519 del 14/03/2025.</t>
        </r>
      </text>
    </comment>
    <comment ref="G32" authorId="0" shapeId="0">
      <text>
        <r>
          <rPr>
            <b/>
            <sz val="9"/>
            <color indexed="81"/>
            <rFont val="Tahoma"/>
            <family val="2"/>
          </rPr>
          <t>Manuela Hernandez:</t>
        </r>
        <r>
          <rPr>
            <sz val="9"/>
            <color indexed="81"/>
            <rFont val="Tahoma"/>
            <family val="2"/>
          </rPr>
          <t xml:space="preserve">
Se aprobó ajuste en la redacción de la acción, mediante memorando n°3-2024-1917 del 12/11/2024</t>
        </r>
      </text>
    </comment>
    <comment ref="H32" authorId="0" shapeId="0">
      <text>
        <r>
          <rPr>
            <b/>
            <sz val="9"/>
            <color indexed="81"/>
            <rFont val="Tahoma"/>
            <family val="2"/>
          </rPr>
          <t>Manuela Hernandez:</t>
        </r>
        <r>
          <rPr>
            <sz val="9"/>
            <color indexed="81"/>
            <rFont val="Tahoma"/>
            <family val="2"/>
          </rPr>
          <t xml:space="preserve">
Se aprobó ajuste en la redacción de la acción, mediante memorando n°3-2024-1917 del 12/11/2024</t>
        </r>
      </text>
    </comment>
    <comment ref="P32" authorId="0" shapeId="0">
      <text>
        <r>
          <rPr>
            <b/>
            <sz val="9"/>
            <color indexed="81"/>
            <rFont val="Tahoma"/>
            <family val="2"/>
          </rPr>
          <t>Manuela Hernandez:</t>
        </r>
        <r>
          <rPr>
            <sz val="9"/>
            <color indexed="81"/>
            <rFont val="Tahoma"/>
            <family val="2"/>
          </rPr>
          <t xml:space="preserve">
Se aprobó prórroga mediante memorando n°3-2025-519 del 14/03/2025.</t>
        </r>
      </text>
    </comment>
    <comment ref="P33" authorId="0" shapeId="0">
      <text>
        <r>
          <rPr>
            <b/>
            <sz val="9"/>
            <color indexed="81"/>
            <rFont val="Tahoma"/>
            <family val="2"/>
          </rPr>
          <t>Manuela Hernandez:</t>
        </r>
        <r>
          <rPr>
            <sz val="9"/>
            <color indexed="81"/>
            <rFont val="Tahoma"/>
            <family val="2"/>
          </rPr>
          <t xml:space="preserve">
Se aprobó prórroga mediante memorando n°3-2025-519 del 14/03/2025.</t>
        </r>
      </text>
    </comment>
  </commentList>
</comments>
</file>

<file path=xl/sharedStrings.xml><?xml version="1.0" encoding="utf-8"?>
<sst xmlns="http://schemas.openxmlformats.org/spreadsheetml/2006/main" count="1087" uniqueCount="386">
  <si>
    <t>SEGUIMIENTO PLANES DE MEJORAMIENTO LOTERÍA DE BOGOTÁ</t>
  </si>
  <si>
    <r>
      <t>CODIGO:</t>
    </r>
    <r>
      <rPr>
        <sz val="8"/>
        <color theme="1"/>
        <rFont val="Arial Narrow"/>
        <family val="2"/>
      </rPr>
      <t xml:space="preserve"> FRO102-561-3</t>
    </r>
  </si>
  <si>
    <r>
      <rPr>
        <b/>
        <sz val="8"/>
        <color rgb="FFFF0000"/>
        <rFont val="Arial Narrow"/>
        <family val="2"/>
      </rPr>
      <t>FECHA: 31</t>
    </r>
    <r>
      <rPr>
        <sz val="8"/>
        <color rgb="FFFF0000"/>
        <rFont val="Arial Narrow"/>
        <family val="2"/>
      </rPr>
      <t>/03/2025</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</si>
  <si>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</si>
  <si>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</si>
  <si>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</si>
  <si>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</si>
  <si>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</si>
  <si>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</si>
  <si>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</si>
  <si>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</si>
  <si>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</si>
  <si>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</si>
  <si>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</si>
  <si>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</si>
  <si>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</si>
  <si>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</si>
  <si>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</si>
  <si>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</si>
  <si>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</si>
  <si>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</si>
  <si>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</si>
  <si>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</si>
  <si>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</si>
  <si>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</si>
  <si>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</si>
  <si>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</si>
  <si>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</si>
  <si>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</si>
  <si>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</si>
  <si>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</si>
  <si>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</si>
  <si>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</si>
  <si>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</si>
  <si>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</si>
  <si>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</si>
  <si>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</si>
  <si>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</si>
  <si>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</si>
  <si>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</si>
  <si>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</si>
  <si>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</si>
  <si>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</si>
  <si>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</si>
  <si>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</si>
  <si>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</si>
  <si>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</si>
  <si>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</si>
  <si>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</si>
  <si>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</si>
  <si>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</si>
  <si>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</si>
  <si>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</si>
  <si>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</si>
  <si>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</si>
  <si>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</si>
  <si>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</si>
  <si>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</si>
  <si>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</si>
  <si>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</si>
  <si>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</si>
  <si>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"No/No aplica",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1: </t>
    </r>
    <r>
      <rPr>
        <sz val="11"/>
        <rFont val="Arial Narrow"/>
        <family val="2"/>
      </rPr>
      <t xml:space="preserve">si la acción se califica "EFECTIVA" la acción se CIERRA; en caso contrario, NO SE CIERRA. 
</t>
    </r>
    <r>
      <rPr>
        <b/>
        <sz val="11"/>
        <rFont val="Arial Narrow"/>
        <family val="2"/>
      </rPr>
      <t xml:space="preserve">Nota 2: </t>
    </r>
    <r>
      <rPr>
        <sz val="11"/>
        <rFont val="Arial Narrow"/>
        <family val="2"/>
      </rPr>
      <t xml:space="preserve">el "No aplica" hace referencia a las acciones formuladas que sus hallazgos no se relacionan con riesgos identificados en la entidad. 
</t>
    </r>
    <r>
      <rPr>
        <b/>
        <sz val="11"/>
        <rFont val="Arial Narrow"/>
        <family val="2"/>
      </rPr>
      <t>Nota 3:</t>
    </r>
    <r>
      <rPr>
        <sz val="11"/>
        <rFont val="Arial Narrow"/>
        <family val="2"/>
      </rPr>
      <t xml:space="preserve"> en relación con las acciones incumplidas, la efectividad se evaluará posterior al mes calendario fijado para su cumplimiento.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</si>
  <si>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</si>
  <si>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</si>
  <si>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</si>
  <si>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</si>
  <si>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</si>
  <si>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</si>
  <si>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</si>
  <si>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</si>
  <si>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Seguimiento III Trimestre</t>
  </si>
  <si>
    <t>Seguimiento IV Trimestre</t>
  </si>
  <si>
    <t>Causa(s) del hallazgo</t>
  </si>
  <si>
    <t>Tipo de acción Propuesta</t>
  </si>
  <si>
    <t>Fecha de inicio
(DD-MM-AA)</t>
  </si>
  <si>
    <t>Fecha terminación
(DD-MM-AA)</t>
  </si>
  <si>
    <t>Modifcación 
Fecha terminación
(DD-MM-AA)</t>
  </si>
  <si>
    <t>3.Fecha seguimiento</t>
  </si>
  <si>
    <t>3.Detalle del avance de la acción de mejora</t>
  </si>
  <si>
    <t>3.Actividades realizadas  a la fecha</t>
  </si>
  <si>
    <t>3.Resultado del indicador</t>
  </si>
  <si>
    <t>3. 75% avance en ejecución de la meta</t>
  </si>
  <si>
    <t>3.Alerta</t>
  </si>
  <si>
    <t>3.Analisis - Seguimiento OCI</t>
  </si>
  <si>
    <t>3.Auditor que realizó el seguimiento</t>
  </si>
  <si>
    <t>4.Fecha seguimiento</t>
  </si>
  <si>
    <t>4.Detalle del avance de la acción de mejora</t>
  </si>
  <si>
    <t>4.Actividades realizadas  a la fecha</t>
  </si>
  <si>
    <t>4.Resultado del indicador</t>
  </si>
  <si>
    <t>4. 100% avance en ejecución de la meta</t>
  </si>
  <si>
    <t>4.Alerta</t>
  </si>
  <si>
    <t>4.Analisis - Seguimiento OCI4</t>
  </si>
  <si>
    <t>6. Detalle de la fuente
(Este campo solo aplica para los planes de mejoramiento externos)</t>
  </si>
  <si>
    <t>Origen Externo</t>
  </si>
  <si>
    <t>INFORME VISITA DIRECCIÓN DISTRITAL DE ARCHIVO 2019</t>
  </si>
  <si>
    <t>GESTIÓN DOCUMENTAL</t>
  </si>
  <si>
    <t xml:space="preserve">No se ha intervenido el Fondo Documental Acumulado de acuerdo a las Tablas de valoracion  Documental </t>
  </si>
  <si>
    <t>No se cuenta con el instrumento Archivistico convalidado para proceder a la intervencion del Fondo documental Acumulado.</t>
  </si>
  <si>
    <t>1. Aplicación de los procesos archivísticos (Clasificación, Ordenación y Descripción)
2. Foliación 
3. Conformación de expedientes según series y subseries documentales -TVD
4. Ubicación en la estantería por periodos históricos y según organigrama
5. Aplicación TVD en su disposición final (Transferencias documentales secundarias y eliminación documental de acuerdo con los tiempos de retención)</t>
  </si>
  <si>
    <t>Aplicación de las Tablas de Valoración Documental</t>
  </si>
  <si>
    <t>Correctiva</t>
  </si>
  <si>
    <t>Unidad de Bienes y Servicios</t>
  </si>
  <si>
    <t>Se inicio con la gestión para la contratación del abogado experto en gestión documental, profesional encargado de realizar la valoración documental primaria (Acuerdo Único número 01 de 2024, articulo 5.1.1.5). Esta actividad es la única que falta para iniciar con el proceso de aprobación y convalidación de Tablas de Valoración Documental (TVD) ante el Concejo Distrital de Archivos (CDA)</t>
  </si>
  <si>
    <t xml:space="preserve">EN TERMINO </t>
  </si>
  <si>
    <t>La acción de mejora se encuentra en termino. 
Las TVD están en proceso de valoración primaria y tienen un 95% de avance en su proyección, sin embargo, no han sido presentadas a Comité Institucional de Gestión y Desempeño para su posterior convalidación por parte del Archivo de Bogotá. 
No se ha contratado el abogado con conocimientos específicos en archivo, aunque ya está aprobada por lo que debería ingresar en octubre de 2025. La meta del proceso es presentar el proyecto de TVD a Comité en le último trimestre del año.</t>
  </si>
  <si>
    <t>Carlos Rey</t>
  </si>
  <si>
    <t>NO</t>
  </si>
  <si>
    <t>Seguimiento OCI</t>
  </si>
  <si>
    <t xml:space="preserve">La entidad no ha realizado transferencias secundarias  a la direccion Distrital de Archivos  de Bogota. </t>
  </si>
  <si>
    <t>No se cuenta con el instrumento Archivistico convalidado para reaizazr transferencias documentales secundarias</t>
  </si>
  <si>
    <t xml:space="preserve">Aplicación de las Tablas de Valoración Documental convalidadas por la Dirección Archivo de Bogotá: 
1. Revisión de las series y subseries documentales de acuerdo con la disposición final, según TVD.
2. Separar los expedientes y elaborar inventario de las series a transfererir.
3. Realizar a descripción documental de acuerdo con la norma ISAD-G sobre descripción archivística.
4. Enviar a la Dirección Distrital de Archivo de Bogotá la documentación a transferir.
Personas: Archivista y tecnologos contratados para realizar as actividades correspondientes.
</t>
  </si>
  <si>
    <t>Tablas de Valoración Documental aplicadas</t>
  </si>
  <si>
    <t>La entidad no ha publicado en la pagina web la informacion de las transferencias secundarias realizadas a la direccion distrital de archivo de bogota, en cumplimiento con el decreto 1515  Articulo 16, compilado en el decreto 1080 de 2015 Articulos 2.8.10.14</t>
  </si>
  <si>
    <t>Aplicación de las Tablas de Valoración Documental convalidadas por la Dirección Archivo de Bogotá:
1. Publicación en la página web de la entidad la información, una vez se hayan realizado las transferencias secundarias al Arhivo de Bogotá.</t>
  </si>
  <si>
    <t>Aplicación de las Tablas de Valoración Documental aplicadas</t>
  </si>
  <si>
    <t xml:space="preserve">La acción de mejora se encuentra en termino. 
Las TVD están en proceso de valoración primaria y tienen un 95% de avance en su proyección, sin embargo, no han sido presentadas a Comité Institucional de Gestión y Desempeño para su posterior convalidación por parte del Archivo de Bogotá. 
No se ha contratado el abogado con conocimientos específicos en archivo, aunque ya está aprobada por lo que debería ingresar en octubre de 2025. La meta del proceso es presentar el proyecto de TVD a Comité en le último trimestre del año.
</t>
  </si>
  <si>
    <t>INFORME VISITA DIRECCIÓN DISTRITAL DE ARCHIVO 2020</t>
  </si>
  <si>
    <t xml:space="preserve">1.2 El profesional responsable de la gestión documental en la entidad durante el año 2019, acreditó formación académica profesional de nivel superior en archivística (universitario) de acuerdo con el artículo 7 del Decreto Distrital 514 de 2006. 
El responsable de la gestión documental es la Jefe de Recursos Físícos, quien se apoya en un Contratista profesional en Archivística.
</t>
  </si>
  <si>
    <t xml:space="preserve">El personal de la gestión documental no cuentan con el perfi exigido </t>
  </si>
  <si>
    <t>1. Incorporar en la planta de personal de la Lotería de Bogotá, el archivista para el manejo de los procesos de gestión documental, de acuerdo con la normatividad vigente.
2. Nombrar el profesional con el perfil y competencias descritos en el Manual de Funciones.</t>
  </si>
  <si>
    <t>Resolución de nombramiento profesional en Archivística</t>
  </si>
  <si>
    <t xml:space="preserve">Actualmente la Lotería de Bogotá se encuentra realizando estudios para su reestructuración orgánico - funcional, por lo cual la incorporación en la planta del personal del archivista se podrá definir, una vez se determine en cual dependencia será asignado el proceso de Gestión Documental </t>
  </si>
  <si>
    <r>
      <rPr>
        <sz val="10"/>
        <color rgb="FF000000"/>
        <rFont val="Arial Narrow"/>
        <family val="2"/>
      </rPr>
      <t>La acción de mejora se encuentra</t>
    </r>
    <r>
      <rPr>
        <b/>
        <sz val="10"/>
        <color rgb="FF000000"/>
        <rFont val="Arial Narrow"/>
        <family val="2"/>
      </rPr>
      <t xml:space="preserve"> en termino;</t>
    </r>
    <r>
      <rPr>
        <sz val="10"/>
        <color rgb="FF000000"/>
        <rFont val="Arial Narrow"/>
        <family val="2"/>
      </rPr>
      <t xml:space="preserve"> de conformidad con lo reportado por el proceso no se han adelantado actividades relacionadas con el cumplimiento de la acción.
Inicialmente se contrató al profesional de archivo por medio de CPS teniendo en cuenta que la planta no se ha actualizado. El profesional ingresó en agosto 01 de 2025. Teniendo en cuenta la necesidad que tiene el proceso para avanzar en el cumplimiento de los compromisos con el Archivo de Bogotá, la OCI recomienda dar continuidad a la contratación de un profesional con el perfil profesional requerido para cumplir con las actividades del plan de mejoramiento.
El proceso debe analizar si procede la solicitud de ampliación del plazo para dar cumplimiento a la acción de mejora.</t>
    </r>
  </si>
  <si>
    <t>INFORME VISITA DIRECCIÓN DISTRITAL DE ARCHIVO 2022</t>
  </si>
  <si>
    <t xml:space="preserve">Implementar los instrumentos archivísticos Banco Terminológico y Modelo de Requisitos para la gestión de los documenros electrónicos </t>
  </si>
  <si>
    <t xml:space="preserve">No se ha implementdo debido a que las tablas convalidadas, no se habían creado expedientes electrónicos </t>
  </si>
  <si>
    <t xml:space="preserve">Contratar el profesional en Conservación  e incluir dentro de las obligaciones del contrato la Implementación del Plan de Conservación Documental </t>
  </si>
  <si>
    <t>Actualización del Banco Terminológico de acuerdo con la actualización de las tablas de Retención Documental y el Modelo de Requisitos de Documentos Electrónicos</t>
  </si>
  <si>
    <t>SECRETARIA GENERAL</t>
  </si>
  <si>
    <t xml:space="preserve">Se esta realizando la actualización del banco terminológico en relación con las Tablas de Retención Documental Vigentes.
Se solicita mesa técnica para determinar si la Lotería de Bogotá tiene presupuestado la adquisición de un Sistema de Gestión de Documentos Electrónicos de Archivo (SGDEA), ya que el Modelo de Requisitos de Documentos Electrónicos (MOREQ) es un componente que resultaría inviable actualizar si el SGDEA no se adquiere.
</t>
  </si>
  <si>
    <t>La acción de mejora se encuentra en termino; de conformidad con lo reportado por el proceso no se han adelantado actividades relacionadas con el cumplimiento de la acción.
Para el cumplimiento de las acciones relacionadas con el plan de conservación documental, se requiere la contratación de un perfil profesional de restaurador o conservador profesional y para la vigencia 2025 no se tiene presupuestada la contratación de este perfil. 
La entidad tiene TRD convalidadas para los años 2008 a 2015, sin embargo, estas requieren 4 actualizaciones por cambios funcionales en la entidad, En 2024 se presentaron actualizaciones que fueron devueltas por el Archivo para correcciones.</t>
  </si>
  <si>
    <t>Formular, aprobar e implementar el esquema de metadatos para la gestión de documentos electrónicos de archivo</t>
  </si>
  <si>
    <t>No se había  formulado, a raíz, de que las Tablas de Retención Documental no se encontraban actualizadas</t>
  </si>
  <si>
    <t>formular el esquema de metadatos para la gestión de documentos electrónicos de archivo</t>
  </si>
  <si>
    <t>Esquema de Metados para la Gestión de Documentos Electrónicos de Archivo</t>
  </si>
  <si>
    <t>Se solicitará una mesa técnica para determinar si la Lotería de Bogotá tiene presupuestada la adquisición de un Sistema de Gestión de Documentos Electrónicos de Archivo (SGDEA), ya que el esquema de metadatos es un componente que resultaría inviable actualizar si el SGDEA no se adquiere.</t>
  </si>
  <si>
    <t>La acción de mejora se encuentra en termino; de conformidad con lo reportado por el proceso no se han adelantado actividades relacionadas con el cumplimiento de la acción.
Esta implementación va en conjunto con el desarrollo del sistema de gestión documental electrónica SGDEA el cual no tiene en este momento recursos en la entidad para su implementación. Así las cosas, aún no es viable formular el esquema de metadatos para la gestión de documentos electrónicos de archivo. 
El proceso debe analizar si procede la solicitud de ampliación del plazo para dar cumplimiento a la acción de mejora.</t>
  </si>
  <si>
    <t>Aprobar el esquema de metadatos para la gestión de documentos electrónicos de archivo</t>
  </si>
  <si>
    <t>Acta de aprobación por parte del Comité Institucional de Gestión y Desempeño</t>
  </si>
  <si>
    <t>Implementar el Esquema de Metadatos para la Gestión de Documentos Electrónicos de Archivo</t>
  </si>
  <si>
    <t>Acto Administrativo de adopción e implementación Esquema de Metadatos para la Gestión de Documentos Electrónicos de Archivo</t>
  </si>
  <si>
    <t xml:space="preserve">Aprobar el Sistema Integrado de Conservación </t>
  </si>
  <si>
    <t>No se ha enviado para aprobación, ya que falta el componente del Plan de Preservación Digital</t>
  </si>
  <si>
    <t>Actualización del Plan de Preservación Digital</t>
  </si>
  <si>
    <t>Plan de Preservación Digital</t>
  </si>
  <si>
    <t>Actualmente la Lotería de Bogotá no tiene presupuestado la contratación del Conservador/Restaurador documental para lo que queda del año 2025</t>
  </si>
  <si>
    <t>La acción de mejora se encuentra en termino; de conformidad con lo reportado por el proceso no se han adelantado actividades relacionadas con el cumplimiento de la acción.
Hay un plan de preservación digital elaborado, pero no se ha presentado a comité para aprobación, toda vez que se debe contar con un profesional con perfil de conservación documental que no se ha contratado.
El proceso debe analizar si procede la solicitud de ampliación del plazo para dar cumplimiento a la acción de mejora.</t>
  </si>
  <si>
    <t>Enviar aprobación el documento del Sistema Integrado de Conservación</t>
  </si>
  <si>
    <t xml:space="preserve">Sistema Integrado de Conservación aprobado </t>
  </si>
  <si>
    <t>INFORME VISITA DIRECCIÓN DISTRITAL DE ARCHIVO 2023</t>
  </si>
  <si>
    <t xml:space="preserve">Implementar los programas específicos del Progama de Gestión Documental </t>
  </si>
  <si>
    <t>No se han imlementado los programas especifìcos debido al proceso de actulización de las Tablas de Retención Documental, en razón a que es una de las actividades que dependen, muchas de las actividades de los programas.</t>
  </si>
  <si>
    <r>
      <rPr>
        <sz val="10"/>
        <color rgb="FF000000"/>
        <rFont val="Arial Narrow"/>
        <family val="2"/>
      </rPr>
      <t xml:space="preserve">Implementar los programas específicos que se relacionana a continuación y realizar informes de manera anual:
1. Programa de normalización de formas y formularios electrónicos
2. Programa de documentos vitales o esenciales
3. Programa de gestión de documentos electrónicos
4. Programa de reprografía
5. Programa de documentos especiales
6. Plan Institucional de capacitación
7. Programa de auditoría y contro
</t>
    </r>
    <r>
      <rPr>
        <b/>
        <sz val="10"/>
        <color rgb="FF000000"/>
        <rFont val="Arial Narrow"/>
        <family val="2"/>
      </rPr>
      <t xml:space="preserve">NOTA ACLARATORIA: </t>
    </r>
    <r>
      <rPr>
        <sz val="10"/>
        <color rgb="FF000000"/>
        <rFont val="Arial Narrow"/>
        <family val="2"/>
      </rPr>
      <t>Las fechas propuestas, se dan en razón en primer lugar, porque se tienen formuladas varias acciones de cumplimiento de los planes de mejoramiento de las anteriores vigencias, en segundo lugar la implementación de cada uno de estos programas específicos dependen de la actualización de las TRD.</t>
    </r>
  </si>
  <si>
    <t>7 programas.
7 Informes anuales.</t>
  </si>
  <si>
    <t>Acción de mejora</t>
  </si>
  <si>
    <t>UNIDAD DE RECURSOS FÍSICOS</t>
  </si>
  <si>
    <t>Actualmente se estableció la estructura del Plan de Acción de Gestión Documental 2026, en el cual una de las acciones consiste en actualizar el Programa de Gestión Documental (PGD), cuya vigencia finalizó en 2024. Dentro de este proceso se reformularán y establecerán los programas específicos en relación con la estructura orgánico-funcional de la Lotería de Bogotá, dado que no todos aplican a sus características.</t>
  </si>
  <si>
    <t>La acción de mejora se encuentra en termino; de conformidad con lo reportado por el proceso no se han adelantado actividades relacionadas con el cumplimiento de la acción.
Lo anterior, debido a que no se cuenta con el profesional en derecho con experiencia en gestión documental. Adicionalmente, no se han aprobado ni convalidado las TRD lo que influye en la aprobación de los programas. 
El PGD (Programa de Gestión Documental) terminó su vigencia en 2024 y no se ha actualizado para el 2025, el PINAR de igual manera, está vencido.
El proceso debe analizar si procede la solicitud de ampliación del plazo para dar cumplimiento a la acción de mejora.</t>
  </si>
  <si>
    <t xml:space="preserve">Levantamiento del Inventario documental de los expedientes que han sido trasladados al depósito del Archivo Central, sin el cumplimiento de los requisitos de una transferencia o sin la aplicación de las Tablas de Retención Documental </t>
  </si>
  <si>
    <t>La causa es porque las dependencias realizaron traslados documentales, y no se les dieron los lineamientos para realizar las transferencias documentales primarias, por lo tanto, se hace necesario aplicar las Tablas de Retención Documental aplicando  los procesos archivísticos</t>
  </si>
  <si>
    <r>
      <rPr>
        <sz val="10"/>
        <color rgb="FF000000"/>
        <rFont val="Arial Narrow"/>
        <family val="2"/>
      </rPr>
      <t xml:space="preserve">1. Elaboración del Inventario Único conforme a las series y subseries documentales de acuerdo con la TRD.
</t>
    </r>
    <r>
      <rPr>
        <b/>
        <sz val="10"/>
        <color rgb="FF000000"/>
        <rFont val="Arial Narrow"/>
        <family val="2"/>
      </rPr>
      <t>NOTA:</t>
    </r>
    <r>
      <rPr>
        <sz val="10"/>
        <color rgb="FF000000"/>
        <rFont val="Arial Narrow"/>
        <family val="2"/>
      </rPr>
      <t xml:space="preserve"> Teniendo en cuenta, el volumen documental para la organización de los expedientes, y de otra parte, no se cuenta con suficiente personal para realizar la labor se estipulan las fechas en un mediano plazo. </t>
    </r>
  </si>
  <si>
    <t>Informe que contenga la descripción de la verificación efectuada a la elaboración del Inventario Único conforme a las series y subseries de las TRD</t>
  </si>
  <si>
    <t>Acción Correctiva</t>
  </si>
  <si>
    <t>Se verificó el inventario documental actual para determinar qué documentos pertenecen al Fondo Documental Acumulado (FDA), cuyo año de finalización es 2015, y cuál documentación corresponde al periodo de las Tablas de Retención Documental (TRD) vigentes.</t>
  </si>
  <si>
    <t>La acción de mejora se encuentra en termino; de conformidad con lo reportado por el proceso no se han adelantado actividades relacionadas con el cumplimiento de la acción.
El inventario solo se puede hacer hasta la fecha de las TRD vigentes (Aprobadas 2008 y corte a 2015) y para vigencias posteriores las TRD están desactualizadas.
Los archivos completos que las dependencias han enviado al archivo central se deben intervenir separando rangos y periodos. Para 2025 no se tienen acciones para intervenir el archivo central; para el 2026 están presupuestadas 2 personas técnicas para empezar la intervención en el archivo central. 
El proceso debe analizar si procede la solicitud de ampliación del plazo para dar cumplimiento a la acción de mejora.</t>
  </si>
  <si>
    <t xml:space="preserve">Implementar los instrumentos archivísticos Banco Terminológico y Modelo de Requisitos para la gestión de los documentos electrónicos </t>
  </si>
  <si>
    <t>No se ha implementado debido a que las tablas convalidadas, no se cuentan con expedientes electrónicos</t>
  </si>
  <si>
    <t xml:space="preserve">1. Incluir dentro del Sistema de Gestión de Documento Electrónico la terminológica del Banco Terminológico
</t>
  </si>
  <si>
    <t xml:space="preserve">Informe de la inclusión de la terminología </t>
  </si>
  <si>
    <t>Se solicitará una mesa técnica para determinar si la Lotería de Bogotá tiene presupuestada la adquisición de un Sistema de Gestión de Documentos Electrónicos de Archivo (SGDEA), ya que no es posible incluir la terminología del Banco Terminológico dentro del Sistema de Gestión de Documentos Electrónicos si el SGDEA no se adquiere.</t>
  </si>
  <si>
    <t>La acción de mejora se encuentra en termino; de conformidad con lo reportado por el proceso no se han adelantado actividades relacionadas con el cumplimiento de la acción.
Ya existe un banco terminológico que está publicado en la página web de la Entidad; por lo que la actualización del Banco terminológico es viable esta vigencia para la fecha de corte establecida. 
En cuanto al modelo de requisitos este va articulado con el SGDA, por lo que el proceso deberá revisar las fechas de cumplimiento de la acción de mejora.</t>
  </si>
  <si>
    <t>Evaluar el estado actual del sistema de
Gestión Documental de Documentos Electrónicos de la entidad.</t>
  </si>
  <si>
    <t>Acta de cada mesa de
trabajo realizada, consolidando los avances, conclusiones y lineamientos definidos.</t>
  </si>
  <si>
    <t xml:space="preserve">La acción de mejora se encuentra en termino; de conformidad con lo reportado por el proceso no se han adelantado actividades relacionadas con el cumplimiento de la acción.
Ya existe un banco terminológico que está publicado en la página web de la Entidad; por lo que la actualización del Banco terminológico es viable esta vigencia para la fecha de corte establecida. 
En cuanto al modelo de requisitos este va articulado con el SGDA, por lo que el proceso deberá revisar las fechas de cumplimiento de la acción de mejora.
</t>
  </si>
  <si>
    <t>Establecer una alternativa tecnológica bajo los estándares y requisitos del MOREQ para que actúe como un SGDEA.</t>
  </si>
  <si>
    <t xml:space="preserve">La acción de mejora se encuentra en ejecución; mediante memorando n°3-20251513 del 17/09/2025 el proceso solicitó reformulación y prórroga de la acción de mejora. 
La cual fue aprobada por la OCI mediante memorando 3-2025-1517 del 18/09/2025; así entonces, se actualizará la matriz de seguimiento para el III trimestre del 2025 con las 4 acciones reformuladas y su nueva fecha de cumplimiento. 
Finalmente, se recomienda al proceso implementar las actividades pertinentes para dar cumplimiento efectivo a ls nuevas acciones formuladas dentro de la fecha prórroga. </t>
  </si>
  <si>
    <t>Definir y determinar tiempos, prioridades, lineamientos y posibles fases para una implementación progresiva, ajustada a la capacidad institucional de la alternativa tecnológica del SGDEA.</t>
  </si>
  <si>
    <t>Establecer bajo concepto técnico, la viabilidad de robustecer el Sistema Integrado de Archivo (SIGA), para que actúe como SGDEA bajo los parámetros del actual MOREQ</t>
  </si>
  <si>
    <t>Se solicitará una mesa técnica para determinar si la Lotería de Bogotá tiene presupuestada la adquisición de un Sistema de Gestión de Documentos Electrónicos de Archivo (SGDEA) o para establecer la viabilidad de adaptar el sistema SIGA como alternativa tecnológica equivalente al SGDEA.</t>
  </si>
  <si>
    <t>Realizar el levantamiento de los inventarios documentales de la producción documental anterior a 2008 y que se encuentra en las oficinas productoras.</t>
  </si>
  <si>
    <t>A raíz de los seguimientos trimestrales que implementó Gestión Documental desde la vigencia 2022, se evidenció que las dependencias contaban con documentación anterior al 2008</t>
  </si>
  <si>
    <t>Trasladar los expedientes que se encuentren pendientes en las dependencias anteriores al 2008, al Archivo Central a través del Inventario Único Documental.</t>
  </si>
  <si>
    <t>Inventario Único Documental Secretaria General
Inventario  Único Documental Unidad de Talento Humano
 Inventario  Único Documental Unidad de Financiera y Contable.</t>
  </si>
  <si>
    <t>Se envió un correo electrónico a las dependencias de Secretaría General, Unidad de Talento Humano y Unidad Financiera y Contable, con el fin de que reportaran la existencia de documentos con fecha anterior a 2008. Sin embargo, a la fecha no se ha obtenido respuesta por parte de dichas dependencias.</t>
  </si>
  <si>
    <t>La acción de mejora se encuentra en termino; de conformidad con lo reportado por el proceso no se han adelantado actividades relacionadas con el cumplimiento de la acción.
Se envió comunicación en agosto de 2025 a las dependencias que aún tienen archivos anteriores a la vigencia 2018 en sus archivos de gestión, para que hagan el traslado al archivo central. Adicionalmente, está programada una validación en las oficinas para verificar si hay documentación anterior 2008.</t>
  </si>
  <si>
    <t>Elaborar y ejecutar el Plan de Transferencias Secundarias</t>
  </si>
  <si>
    <t>No se había elaborado en razón a que la entidad aún no cuenta con Tablas de Valoración Documental, hasta tanto no sean convalidadas y la documentación no cumpla su tiempo de retención en el Archivo Central,  no se podrá dar cumplimento al Plan de transferencias Secundarias</t>
  </si>
  <si>
    <t>Elaborar e implementar el Plan de transferencias secundarias e implementarlo, una vez sean convalidadas las Tablas de Valoración Documental, le cual debe ser aprobado por el Comité Institucional de Gestión y Desempeño.</t>
  </si>
  <si>
    <t xml:space="preserve">Plan de transferencias documentales secundarias </t>
  </si>
  <si>
    <t xml:space="preserve">Se inicio con la gestión para la contratación del abogado experto en gestión documental, profesional encargado de realizar la valoración documental primaria (Acuerdo Único número 01 de 2024, articulo 5.1.1.5). Esta actividad es la única que falta para iniciar con el proceso de aprobación y convalidación de Tablas de Valoración Documental (TVD) ante el Concejo Distrital de Archivos (CDA) y su posterior implementación, de la cual se hacen las transferencias secundarias de la documentación con disposición final de: CONSERVACIÓN TOTAL. </t>
  </si>
  <si>
    <t>La acción de mejora se encuentra en termino; de conformidad con lo reportado por el proceso no se han adelantado actividades relacionadas con el cumplimiento de la acción.
Las TVD están en proceso de valoración primaria y tienen un 95% de avance en su proyección, sin embargo, no han sido presentadas a Comité Institucional de Gestión y Desempeño para su posterior convalidación por parte del Archivo de Bogotá. 
No se ha contratado el abogado con conocimientos específicos en archivo, aunque ya está aprobada por lo que debería ingresar en octubre de 2025. La meta del proceso es presentar el proyecto de TVD a Comité en le último trimestre del año.</t>
  </si>
  <si>
    <t>Implementar el Plan de Conservación Documental y la herramienta de seguimiento a los programas de conservación documental</t>
  </si>
  <si>
    <t>No se había contratado el profesional, en razón a que se deben contar con unos equipos de medición de temperatura y humedad relativa como parte de la implementación del Sistema Integrado de Conservación</t>
  </si>
  <si>
    <t xml:space="preserve">Contrato de prestación de servicios </t>
  </si>
  <si>
    <t>La acción de mejora se encuentra en termino; de conformidad con lo reportado por el proceso no se han adelantado actividades relacionadas con el cumplimiento de la acción.
Para el cumplimiento de las acciones relacionadas con el plan de conservación documental, se requiere la contratación de un perfil profesional de restaurador o conservador profesional y para la vigencia 2025 no se tiene presupuestada la contratación de este perfil. No se cuenta con los equipos de medición de temperatura y humedad relativa.
El proceso debe analizar si procede la solicitud de ampliación del plazo para dar cumplimiento a la acción de mejora.</t>
  </si>
  <si>
    <t>Actualización del Banco Terminológico</t>
  </si>
  <si>
    <t>Los términos relacionados en el documento actual del Banco Terminológico no cuentan con una descripción, valoración disposición final, ni tipologías documentales asociadas, esto en razón a que se encuentra en actualización las Tablas de Retención Documental</t>
  </si>
  <si>
    <t>Actualizar el Banco Terminológico de acuerdo con la actualización de las Tablas de Retención Documental, una vez estén convalidadas</t>
  </si>
  <si>
    <t>Banco terminológico actualizado</t>
  </si>
  <si>
    <t>Se inicio con la actualización del banco terminológico en relación con las Tablas de Retención Documental Vigentes.</t>
  </si>
  <si>
    <t>La acción de mejora se encuentra en termino; de conformidad con lo reportado por el proceso no se han adelantado actividades relacionadas con el cumplimiento de la acción.
Ya existe un banco terminológico que está publicado en la página web de la Entidad; por lo que la actualización del Banco terminológico es viable esta vigencia para la fecha de corte establecida. 
En cuanto al modelo de requisitos este va articulado con el SGDA, por lo que el proceso deberá revisar las fechas de cumplimiento de la acción de mejora.</t>
  </si>
  <si>
    <t>Definir políticas, lineamientos técnicos, jurídicos y funcionales y los procedimientos para la gestión y tratamiento de los documentos electrónicos de archivo acordes las necesidades de la Entidad.</t>
  </si>
  <si>
    <r>
      <t xml:space="preserve">La entidad se encuentra en el proceso de actualización de las Tablas de Retención Documental , en donde se definen los documentos electrónicos.
</t>
    </r>
    <r>
      <rPr>
        <b/>
        <sz val="10"/>
        <rFont val="Arial Narrow"/>
        <family val="2"/>
      </rPr>
      <t>NOTA</t>
    </r>
    <r>
      <rPr>
        <sz val="10"/>
        <rFont val="Arial Narrow"/>
        <family val="2"/>
      </rPr>
      <t>: Las fechas propuestas, se dan a mediano plazo, teniendo en cuenta que para la vigencia 2022 se encuentran muchas actividades para dar cumplimiento</t>
    </r>
  </si>
  <si>
    <t>1. Elaborar documento sobre las políticas para los documentos electrónicos de archivo</t>
  </si>
  <si>
    <t>Documento sobre Políticas de los  Documento Electrónicos</t>
  </si>
  <si>
    <t>Se solicitará una mesa técnica para determinar si la Lotería de Bogotá tiene presupuestada la adquisición de un Sistema de Gestión de Documentos Electrónicos de Archivo (SGDEA). En caso de ser adquirido, paralelamente a su desarrollo se elaborarán las políticas para la gestión de los documentos electrónicos.</t>
  </si>
  <si>
    <t>La acción de mejora se encuentra en termino; de conformidad con lo reportado por el proceso no se han adelantado actividades relacionadas con el cumplimiento de la acción.
Lo anterior, debido a que no se cuenta con el profesional de gestión documental. Asó entonces, se recomienda una vez se cuente con este priorizar las actividades para dar cumplimiento dentro del plazo establecido. Están articuladas con el SGDA y elaboración y validación de TRD.</t>
  </si>
  <si>
    <t>2. Aprobar ante el Comité Institucional de Gestión y Desempeño el documento sobre las políticas para los documentos electrónicos de archivo</t>
  </si>
  <si>
    <t>Acta de aprobación del Comité Institucional de Gestión y Desempeño</t>
  </si>
  <si>
    <t>3. Implementar  el documento sobre las políticas para los documentos electrónicos de archivo</t>
  </si>
  <si>
    <t>Actas de reunión con la Jefe de la Unidad de Recursos Físicos sobre el avance de la implementación</t>
  </si>
  <si>
    <t>Implementar el proceso de aprovisionamiento (adquirió, desarrollo y/o  mejoramiento) del SGDEA, acorde a los requerimientos y necesidades a nivel de documento electrónico de archivo de la entidad.</t>
  </si>
  <si>
    <t>Falta de incluir en el contrato del profesional en sistemas que se encarga del Sistema Integrado de Archivos-SIGA,  en el cual se encarga de los desarrollos, que se incluya el proceso de implementación de aprovisionamiento del SGDEA.</t>
  </si>
  <si>
    <t>1. Implementar los desarrollos y mejoras acorde con el contrato de prestación de servicios, el cual esta vigente.</t>
  </si>
  <si>
    <t>Proceso de aprovisionamiento implementado</t>
  </si>
  <si>
    <t xml:space="preserve">La acción de mejora se encuentra en termino; de conformidad con lo reportado por el proceso no se han adelantado actividades relacionadas con el cumplimiento de la acción.
Esta implementación va en conjunto con el desarrollo del sistema de gestión documental electrónica SGDEA el cual no tiene en este momento recursos en la entidad para su implementación. Así las cosas, aún no es viable formular el esquema de metadatos para la gestión de documentos electrónicos de archivo. 
El proceso debe analizar si procede la solicitud de ampliación del plazo para dar cumplimiento a la acción de mejora.
</t>
  </si>
  <si>
    <t>Falta de implementación del Plan de Preservación Digital a Largo Plazo, que incluya principios, políticas, estrategias y acciones específicas para preservar a largo plazo los documentos que se generen en formatos electrónicos o que ese conviertan a este a partir del material analógico existente.</t>
  </si>
  <si>
    <t>1. Actualización del Plan de Preservación Digital a Largo Plazo</t>
  </si>
  <si>
    <t>1. Actualizar el Plan de Preservación Digital a largo Plazo actualizado</t>
  </si>
  <si>
    <t>Plan de Preservación Digital a Largo Plazo</t>
  </si>
  <si>
    <t>2. Aprobar por parte del Comité Institucional de Gestión y Desempeño el Plan de Preservación a Largo Plazo</t>
  </si>
  <si>
    <t>2. Acta de aprobación del . Plan de Preservación Digital a largo Plazo por parte del Comité Institucional de Gestión y Desempeño</t>
  </si>
  <si>
    <t>3. Seguimiento y control al plan de preservación Digital a largo plazo.</t>
  </si>
  <si>
    <t>Informe que contenga el seguimiento anual al plan de preservación digital a largo plazo.</t>
  </si>
  <si>
    <t xml:space="preserve">Seguimiento </t>
  </si>
  <si>
    <t>Falta de estrategias para la difusión de la historia laboral</t>
  </si>
  <si>
    <r>
      <t xml:space="preserve">Diseñar la estrategia de difusión de historia </t>
    </r>
    <r>
      <rPr>
        <sz val="10"/>
        <color rgb="FFFF0000"/>
        <rFont val="Arial Narrow"/>
        <family val="2"/>
      </rPr>
      <t>institucional</t>
    </r>
  </si>
  <si>
    <r>
      <t>Documento aprobado por la instancia correspondiente al interior de la Lotería de Bogotá,  que contenga la estrategia de difusión de la historia</t>
    </r>
    <r>
      <rPr>
        <sz val="10"/>
        <color rgb="FFFF0000"/>
        <rFont val="Arial Narrow"/>
        <family val="2"/>
      </rPr>
      <t xml:space="preserve"> institucional</t>
    </r>
  </si>
  <si>
    <t>Estrategia</t>
  </si>
  <si>
    <t>El 12 de diciembre de 2024 se presentó, ante el Comité Institucional de Gestión y Desempeño, la estrategia de difusión de la Historia Institucional, la cual fue aprobada por unanimidad.</t>
  </si>
  <si>
    <t>Dar cumplimiento con la estrategia implementada</t>
  </si>
  <si>
    <t>Realizar un informe que contenga el seguimiento anual a la estrategia de difusión de historia laboral</t>
  </si>
  <si>
    <t>Seguimiento a la estrategia</t>
  </si>
  <si>
    <t>Se efectuó el seguimiento anual a la estrategia de difusión de la historia laboral, elaborándose el informe correspondiente.</t>
  </si>
  <si>
    <t>Criterios efectividad</t>
  </si>
  <si>
    <t>2. ¿Se ha materializado algún riesgo en relación con las acciones propuestas en el Plan de Mejora?</t>
  </si>
  <si>
    <t>SI</t>
  </si>
  <si>
    <t>TABLA RESUMEN ESTADO PLANES DE MEJORAMIENTO</t>
  </si>
  <si>
    <t>ÁREA AFECTADA</t>
  </si>
  <si>
    <t>ORIGEN</t>
  </si>
  <si>
    <t>N° OBSERVACIONES</t>
  </si>
  <si>
    <t>N° OBSERVACIONES CERRADAS</t>
  </si>
  <si>
    <t>N° ACCIONES</t>
  </si>
  <si>
    <t>ACCIONES CERRADAS IV TRIMESTRE 2024</t>
  </si>
  <si>
    <t>ACCIONES CERRADAS I TRIMESTRE 2025</t>
  </si>
  <si>
    <t>ACCIONES CERRADAS II TRIMESTRE 2025</t>
  </si>
  <si>
    <t>ACCIONES INCUMPLIDAS</t>
  </si>
  <si>
    <t xml:space="preserve"> EN EJECUCIÓN</t>
  </si>
  <si>
    <t>UNIDAD DE BIENES Y SERVICIOS</t>
  </si>
  <si>
    <t>TOTAL</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</si>
  <si>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</si>
  <si>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</si>
  <si>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</si>
  <si>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</si>
  <si>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</si>
  <si>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</si>
  <si>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</si>
  <si>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</si>
  <si>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</si>
  <si>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</si>
  <si>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Área responsable de ejecución</t>
  </si>
  <si>
    <t>Líder área responsable de ejecución</t>
  </si>
  <si>
    <t>Fórmula del indicador</t>
  </si>
  <si>
    <t>Fecha de inicio</t>
  </si>
  <si>
    <t>Fecha terminación</t>
  </si>
  <si>
    <t>2. Fecha seguimiento</t>
  </si>
  <si>
    <t>2.Evidencias o soportes ejecución acción de mejora</t>
  </si>
  <si>
    <t>2.Actividades realizadas  a la fecha</t>
  </si>
  <si>
    <t>2.Resultado del indicador</t>
  </si>
  <si>
    <t>2. 25% avance en ejecución de la meta</t>
  </si>
  <si>
    <t>2.Alerta</t>
  </si>
  <si>
    <t>2.Analisis - Seguimiento OCI4</t>
  </si>
  <si>
    <t>2.Auditor que realizó el seguimiento</t>
  </si>
  <si>
    <t>3.Evidencias o soportes ejecución acción de mejora</t>
  </si>
  <si>
    <t>3. 50% avance en ejecución de la meta</t>
  </si>
  <si>
    <t>3.Analisis - Seguimiento OCI4</t>
  </si>
  <si>
    <t>4.Evidencias o soportes ejecución acción de mejora</t>
  </si>
  <si>
    <t>4. 75% avance en ejecución de la meta</t>
  </si>
  <si>
    <t>4.Auditor que realizó el seguimiento</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</si>
  <si>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</si>
  <si>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</si>
  <si>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</si>
  <si>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</si>
  <si>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</si>
  <si>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</si>
  <si>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</si>
  <si>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</si>
  <si>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</si>
  <si>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</si>
  <si>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</si>
  <si>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</si>
  <si>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</si>
  <si>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</si>
  <si>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</si>
  <si>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</si>
  <si>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</si>
  <si>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</si>
  <si>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</si>
  <si>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</si>
  <si>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</si>
  <si>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</si>
  <si>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</si>
  <si>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Origen Interno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</si>
  <si>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</si>
  <si>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</si>
  <si>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</si>
  <si>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</si>
  <si>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</si>
  <si>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</si>
  <si>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</si>
  <si>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</si>
  <si>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</si>
  <si>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</si>
  <si>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</si>
  <si>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</si>
  <si>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</si>
  <si>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</si>
  <si>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</si>
  <si>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</si>
  <si>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</si>
  <si>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</si>
  <si>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</si>
  <si>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</si>
  <si>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</si>
  <si>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</si>
  <si>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</si>
  <si>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t>Preventiva</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</si>
  <si>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</si>
  <si>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</si>
  <si>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</si>
  <si>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</si>
  <si>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</si>
  <si>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</si>
  <si>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</si>
  <si>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</si>
  <si>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</si>
  <si>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</si>
  <si>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</si>
  <si>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</si>
  <si>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</si>
  <si>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</si>
  <si>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</si>
  <si>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</si>
  <si>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</si>
  <si>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</si>
  <si>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</si>
  <si>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</si>
  <si>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</si>
  <si>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</si>
  <si>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</si>
  <si>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</si>
  <si>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</si>
  <si>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</si>
  <si>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</si>
  <si>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</si>
  <si>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</si>
  <si>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</si>
  <si>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</si>
  <si>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</si>
  <si>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t>CONTROL INTERNO DISCIPLINARIO</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</si>
  <si>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</si>
  <si>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</si>
  <si>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</si>
  <si>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</si>
  <si>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</si>
  <si>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</si>
  <si>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</si>
  <si>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</si>
  <si>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</si>
  <si>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</si>
  <si>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</si>
  <si>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</si>
  <si>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</si>
  <si>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</si>
  <si>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</si>
  <si>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</si>
  <si>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</si>
  <si>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</si>
  <si>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</si>
  <si>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</si>
  <si>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</si>
  <si>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</si>
  <si>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</si>
  <si>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</si>
  <si>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</si>
  <si>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ACCIONES CERRADAS III TRIMESTRE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</si>
</sst>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00_);_(* \(#,##0.00\);_(* &quot;-&quot;??_);_(@_)"/>
    <numFmt numFmtId="165" formatCode="dd/mm/yyyy;@"/>
  </numFmts>
  <fonts count="58"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b/>
      <sz val="11"/>
      <name val="Arial Narrow"/>
      <family val="2"/>
    </font>
    <font>
      <sz val="11"/>
      <name val="Arial Narrow"/>
      <family val="2"/>
    </font>
    <font>
      <b/>
      <sz val="10"/>
      <name val="Arial Narrow"/>
      <family val="2"/>
    </font>
    <font>
      <sz val="10"/>
      <name val="Arial Narrow"/>
      <family val="2"/>
    </font>
    <font>
      <sz val="10"/>
      <color rgb="FFFF0000"/>
      <name val="Arial Narrow"/>
      <family val="2"/>
    </font>
    <font>
      <sz val="10"/>
      <color rgb="FF000000"/>
      <name val="Arial Narrow"/>
      <family val="2"/>
    </font>
    <font>
      <b/>
      <sz val="10"/>
      <color rgb="FF000000"/>
      <name val="Arial Narrow"/>
      <family val="2"/>
    </font>
    <font>
      <b/>
      <sz val="9"/>
      <color indexed="81"/>
      <name val="Tahoma"/>
      <family val="2"/>
    </font>
    <font>
      <sz val="9"/>
      <color indexed="81"/>
      <name val="Tahoma"/>
      <family val="2"/>
    </font>
    <font>
      <b/>
      <sz val="10"/>
      <color theme="1"/>
      <name val="Arial"/>
      <family val="2"/>
    </font>
    <font>
      <sz val="10"/>
      <color theme="1"/>
      <name val="Arial"/>
      <family val="2"/>
    </font>
    <font>
      <b/>
      <sz val="9"/>
      <color theme="0"/>
      <name val="Arial"/>
      <family val="2"/>
    </font>
    <font>
      <b/>
      <sz val="11"/>
      <color theme="0"/>
      <name val="Arial"/>
      <family val="2"/>
    </font>
    <font>
      <sz val="11"/>
      <color theme="0"/>
      <name val="Arial"/>
      <family val="2"/>
    </font>
    <font>
      <sz val="11"/>
      <color theme="1"/>
      <name val="Arial"/>
      <family val="2"/>
    </font>
    <font>
      <b/>
      <sz val="8"/>
      <color rgb="FFFF0000"/>
      <name val="Arial Narrow"/>
      <family val="2"/>
    </font>
    <font>
      <sz val="8"/>
      <color rgb="FFFF0000"/>
      <name val="Arial Narrow"/>
      <family val="2"/>
    </font>
    <font>
      <sz val="10"/>
      <color rgb="FF000000"/>
      <name val="Arial Narrow"/>
      <family val="2"/>
    </font>
    <font>
      <sz val="10"/>
      <color theme="1"/>
      <name val="Arial Narrow"/>
      <family val="2"/>
    </font>
  </fonts>
  <fills count="25">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FF"/>
        <bgColor indexed="64"/>
      </patternFill>
    </fill>
    <fill>
      <patternFill patternType="solid">
        <fgColor theme="4"/>
        <bgColor indexed="64"/>
      </patternFill>
    </fill>
    <fill>
      <patternFill patternType="solid">
        <fgColor theme="9" tint="0.39997558519241921"/>
        <bgColor indexed="64"/>
      </patternFill>
    </fill>
    <fill>
      <patternFill patternType="solid">
        <fgColor rgb="FF5B9BD5"/>
        <bgColor indexed="64"/>
      </patternFill>
    </fill>
    <fill>
      <patternFill patternType="solid">
        <fgColor rgb="FF548235"/>
        <bgColor indexed="64"/>
      </patternFill>
    </fill>
    <fill>
      <patternFill patternType="solid">
        <fgColor rgb="FFEAEFF7"/>
        <bgColor indexed="64"/>
      </patternFill>
    </fill>
    <fill>
      <patternFill patternType="solid">
        <fgColor theme="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medium">
        <color rgb="FFFFFFFF"/>
      </left>
      <right style="medium">
        <color rgb="FFFFFFFF"/>
      </right>
      <top style="medium">
        <color rgb="FFFFFFFF"/>
      </top>
      <bottom/>
      <diagonal/>
    </border>
    <border>
      <left style="thin">
        <color indexed="64"/>
      </left>
      <right/>
      <top style="thin">
        <color indexed="64"/>
      </top>
      <bottom/>
      <diagonal/>
    </border>
    <border>
      <left/>
      <right style="medium">
        <color rgb="FFFFFFFF"/>
      </right>
      <top style="medium">
        <color rgb="FFFFFFFF"/>
      </top>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11">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cellStyleXfs>
  <cellXfs count="333">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29" fillId="0" borderId="1" xfId="0" applyFont="1" applyBorder="1"/>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14" fontId="15" fillId="0" borderId="1" xfId="0" applyNumberFormat="1" applyFont="1" applyBorder="1" applyAlignment="1">
      <alignment horizontal="center" vertical="center" wrapText="1"/>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39"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39" fillId="0" borderId="1" xfId="0" applyFont="1" applyBorder="1" applyAlignment="1" applyProtection="1">
      <alignment vertical="center" wrapText="1"/>
      <protection locked="0"/>
    </xf>
    <xf numFmtId="0" fontId="40" fillId="0" borderId="1" xfId="0" applyFont="1" applyBorder="1" applyAlignment="1" applyProtection="1">
      <alignment horizontal="justify" vertical="top" wrapText="1"/>
      <protection locked="0"/>
    </xf>
    <xf numFmtId="0" fontId="41" fillId="17" borderId="2" xfId="0" applyFont="1" applyFill="1" applyBorder="1" applyAlignment="1" applyProtection="1">
      <alignment horizontal="center" vertical="center" wrapText="1"/>
      <protection locked="0"/>
    </xf>
    <xf numFmtId="0" fontId="41" fillId="17" borderId="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1" xfId="4" applyFont="1" applyFill="1" applyBorder="1" applyAlignment="1" applyProtection="1">
      <alignment horizontal="center" vertical="center" wrapText="1"/>
    </xf>
    <xf numFmtId="0" fontId="42" fillId="0" borderId="1" xfId="0" applyFont="1" applyBorder="1" applyAlignment="1">
      <alignment horizontal="justify" vertical="top"/>
    </xf>
    <xf numFmtId="0" fontId="29" fillId="0" borderId="1" xfId="0" applyFont="1" applyBorder="1" applyAlignment="1" applyProtection="1">
      <alignment horizontal="center" vertical="center" wrapText="1"/>
      <protection locked="0"/>
    </xf>
    <xf numFmtId="9" fontId="29" fillId="14" borderId="1" xfId="1" applyFont="1" applyFill="1" applyBorder="1" applyAlignment="1" applyProtection="1">
      <alignment horizontal="center" vertical="center"/>
      <protection locked="0"/>
    </xf>
    <xf numFmtId="165" fontId="42" fillId="0" borderId="1" xfId="2" applyNumberFormat="1" applyFont="1" applyBorder="1" applyAlignment="1" applyProtection="1">
      <alignment horizontal="center" vertical="center"/>
      <protection locked="0"/>
    </xf>
    <xf numFmtId="165" fontId="43" fillId="14" borderId="1" xfId="2" applyNumberFormat="1" applyFont="1" applyFill="1" applyBorder="1" applyAlignment="1" applyProtection="1">
      <alignment horizontal="center" vertical="center"/>
      <protection locked="0"/>
    </xf>
    <xf numFmtId="0" fontId="42" fillId="18" borderId="1" xfId="0" applyFont="1" applyFill="1" applyBorder="1" applyAlignment="1">
      <alignment horizontal="justify" vertical="top" wrapText="1"/>
    </xf>
    <xf numFmtId="0" fontId="42" fillId="0" borderId="1" xfId="0" applyFont="1" applyBorder="1" applyAlignment="1">
      <alignment horizontal="center" vertical="center" wrapText="1"/>
    </xf>
    <xf numFmtId="0" fontId="42" fillId="0" borderId="1" xfId="0" applyFont="1" applyBorder="1" applyAlignment="1">
      <alignment vertical="top" wrapText="1"/>
    </xf>
    <xf numFmtId="0" fontId="42" fillId="0" borderId="1" xfId="2" applyFont="1" applyBorder="1" applyAlignment="1" applyProtection="1">
      <alignment horizontal="center" vertical="center"/>
      <protection locked="0"/>
    </xf>
    <xf numFmtId="0" fontId="43" fillId="0" borderId="1" xfId="2" applyFont="1" applyBorder="1" applyAlignment="1" applyProtection="1">
      <alignment horizontal="center" vertical="center"/>
      <protection locked="0"/>
    </xf>
    <xf numFmtId="0" fontId="41" fillId="0" borderId="2" xfId="0" applyFont="1" applyBorder="1" applyAlignment="1" applyProtection="1">
      <alignment horizontal="center" vertical="center" wrapText="1"/>
      <protection locked="0"/>
    </xf>
    <xf numFmtId="0" fontId="42" fillId="0" borderId="1" xfId="0" applyFont="1" applyBorder="1" applyAlignment="1" applyProtection="1">
      <alignment horizontal="left" vertical="center" wrapText="1"/>
      <protection locked="0"/>
    </xf>
    <xf numFmtId="0" fontId="42" fillId="0" borderId="2" xfId="0" applyFont="1" applyBorder="1" applyAlignment="1">
      <alignment vertical="top" wrapText="1"/>
    </xf>
    <xf numFmtId="0" fontId="42" fillId="0" borderId="1" xfId="0" applyFont="1" applyBorder="1" applyAlignment="1">
      <alignment horizontal="justify" vertical="top" wrapText="1"/>
    </xf>
    <xf numFmtId="14" fontId="42" fillId="0" borderId="1" xfId="2" applyNumberFormat="1" applyFont="1" applyBorder="1" applyAlignment="1" applyProtection="1">
      <alignment horizontal="center" vertical="center"/>
      <protection locked="0"/>
    </xf>
    <xf numFmtId="0" fontId="42" fillId="0" borderId="2" xfId="0" applyFont="1" applyBorder="1" applyAlignment="1" applyProtection="1">
      <alignment vertical="center" wrapText="1"/>
      <protection locked="0"/>
    </xf>
    <xf numFmtId="0" fontId="42" fillId="0" borderId="1" xfId="0" applyFont="1" applyBorder="1" applyAlignment="1" applyProtection="1">
      <alignment horizontal="left" vertical="top" wrapText="1"/>
      <protection locked="0"/>
    </xf>
    <xf numFmtId="0" fontId="42" fillId="0" borderId="1" xfId="2" applyFont="1" applyBorder="1" applyAlignment="1" applyProtection="1">
      <alignment horizontal="justify" vertical="top" wrapText="1"/>
      <protection locked="0"/>
    </xf>
    <xf numFmtId="0" fontId="42" fillId="0" borderId="2" xfId="2" applyFont="1" applyBorder="1" applyAlignment="1" applyProtection="1">
      <alignment vertical="center" wrapText="1"/>
      <protection locked="0"/>
    </xf>
    <xf numFmtId="0" fontId="29" fillId="16" borderId="1" xfId="0" applyFont="1" applyFill="1" applyBorder="1" applyAlignment="1" applyProtection="1">
      <alignment horizontal="center" vertical="center"/>
      <protection locked="0"/>
    </xf>
    <xf numFmtId="0" fontId="41" fillId="0" borderId="1" xfId="0" applyFont="1" applyBorder="1" applyAlignment="1">
      <alignment horizontal="center" vertical="center" wrapText="1"/>
    </xf>
    <xf numFmtId="0" fontId="42" fillId="0" borderId="1" xfId="0" applyFont="1" applyBorder="1" applyAlignment="1">
      <alignmen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wrapText="1"/>
    </xf>
    <xf numFmtId="0" fontId="20" fillId="19" borderId="21" xfId="0" applyFont="1" applyFill="1" applyBorder="1" applyAlignment="1">
      <alignment horizontal="center" vertical="center" wrapText="1" readingOrder="1"/>
    </xf>
    <xf numFmtId="0" fontId="20" fillId="19" borderId="22" xfId="0" applyFont="1" applyFill="1" applyBorder="1" applyAlignment="1">
      <alignment horizontal="center" vertical="center" wrapText="1"/>
    </xf>
    <xf numFmtId="0" fontId="20" fillId="20" borderId="2" xfId="0" applyFont="1" applyFill="1" applyBorder="1" applyAlignment="1">
      <alignment horizontal="center" vertical="center" wrapText="1"/>
    </xf>
    <xf numFmtId="0" fontId="20" fillId="21" borderId="23" xfId="0" applyFont="1" applyFill="1" applyBorder="1" applyAlignment="1">
      <alignment horizontal="center" vertical="center" wrapText="1" readingOrder="1"/>
    </xf>
    <xf numFmtId="0" fontId="20" fillId="22" borderId="21" xfId="0" applyFont="1" applyFill="1" applyBorder="1" applyAlignment="1">
      <alignment horizontal="center" vertical="center" wrapText="1" readingOrder="1"/>
    </xf>
    <xf numFmtId="0" fontId="20" fillId="15" borderId="21" xfId="0" applyFont="1" applyFill="1" applyBorder="1" applyAlignment="1">
      <alignment horizontal="center" vertical="center" wrapText="1" readingOrder="1"/>
    </xf>
    <xf numFmtId="0" fontId="20" fillId="16" borderId="21" xfId="0" applyFont="1" applyFill="1" applyBorder="1" applyAlignment="1">
      <alignment horizontal="center" vertical="center" wrapText="1" readingOrder="1"/>
    </xf>
    <xf numFmtId="0" fontId="19" fillId="23" borderId="1" xfId="0" applyFont="1" applyFill="1" applyBorder="1" applyAlignment="1">
      <alignment horizontal="center" vertical="center" wrapText="1" readingOrder="1"/>
    </xf>
    <xf numFmtId="0" fontId="49" fillId="0" borderId="1" xfId="0" applyFont="1" applyBorder="1" applyAlignment="1">
      <alignment horizontal="center" vertical="center" wrapText="1" readingOrder="1"/>
    </xf>
    <xf numFmtId="0" fontId="49" fillId="23" borderId="1" xfId="0" applyFont="1" applyFill="1" applyBorder="1" applyAlignment="1">
      <alignment horizontal="center" vertical="center" wrapText="1" readingOrder="1"/>
    </xf>
    <xf numFmtId="0" fontId="2" fillId="23" borderId="1" xfId="0" applyFont="1" applyFill="1" applyBorder="1" applyAlignment="1">
      <alignment horizontal="center" vertical="center" wrapText="1" readingOrder="1"/>
    </xf>
    <xf numFmtId="0" fontId="2" fillId="0" borderId="1" xfId="0" applyFont="1" applyBorder="1" applyAlignment="1">
      <alignment horizontal="center" vertical="center" wrapText="1" readingOrder="1"/>
    </xf>
    <xf numFmtId="0" fontId="51" fillId="24" borderId="24" xfId="0" applyFont="1" applyFill="1" applyBorder="1" applyAlignment="1">
      <alignment horizontal="center" vertical="center"/>
    </xf>
    <xf numFmtId="0" fontId="52" fillId="24" borderId="6" xfId="0" applyFont="1" applyFill="1" applyBorder="1" applyAlignment="1">
      <alignment horizontal="center" vertical="center"/>
    </xf>
    <xf numFmtId="0" fontId="52" fillId="24" borderId="25" xfId="0" applyFont="1" applyFill="1" applyBorder="1" applyAlignment="1">
      <alignment horizontal="center" vertical="center"/>
    </xf>
    <xf numFmtId="0" fontId="52" fillId="24" borderId="24" xfId="0" applyFont="1" applyFill="1" applyBorder="1" applyAlignment="1">
      <alignment horizontal="center" vertical="center"/>
    </xf>
    <xf numFmtId="0" fontId="5" fillId="0" borderId="0" xfId="0" applyFont="1" applyAlignment="1">
      <alignment horizontal="center"/>
    </xf>
    <xf numFmtId="0" fontId="53" fillId="0" borderId="0" xfId="0" applyFont="1" applyAlignment="1">
      <alignment horizontal="center" vertical="center"/>
    </xf>
    <xf numFmtId="10" fontId="53" fillId="0" borderId="1" xfId="1" applyNumberFormat="1" applyFont="1" applyBorder="1" applyAlignment="1">
      <alignment horizontal="center" vertical="center"/>
    </xf>
    <xf numFmtId="9" fontId="34" fillId="0" borderId="1" xfId="1" applyFont="1" applyFill="1" applyBorder="1" applyAlignment="1">
      <alignment horizontal="center" vertical="center"/>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0" fontId="42" fillId="4" borderId="1" xfId="0" applyFont="1" applyFill="1" applyBorder="1" applyAlignment="1" applyProtection="1">
      <alignment horizontal="center" vertical="center"/>
      <protection locked="0"/>
    </xf>
    <xf numFmtId="0" fontId="29" fillId="0" borderId="27" xfId="0" applyFont="1" applyBorder="1" applyAlignment="1">
      <alignment horizontal="center" vertical="center"/>
    </xf>
    <xf numFmtId="0" fontId="42" fillId="0" borderId="1" xfId="0" applyFont="1" applyBorder="1" applyAlignment="1" applyProtection="1">
      <alignment horizontal="center" vertical="center"/>
      <protection locked="0"/>
    </xf>
    <xf numFmtId="0" fontId="29" fillId="0" borderId="0" xfId="0" applyFont="1" applyAlignment="1">
      <alignment horizontal="left" vertical="center"/>
    </xf>
    <xf numFmtId="0" fontId="29" fillId="0" borderId="2" xfId="0" applyFont="1" applyBorder="1" applyAlignment="1">
      <alignment horizontal="center" vertical="center"/>
    </xf>
    <xf numFmtId="0" fontId="29" fillId="0" borderId="26" xfId="0" applyFont="1" applyBorder="1" applyAlignment="1">
      <alignment horizontal="center" vertical="center"/>
    </xf>
    <xf numFmtId="0" fontId="29" fillId="0" borderId="3" xfId="0" applyFont="1" applyBorder="1" applyAlignment="1">
      <alignment horizontal="center" vertical="center"/>
    </xf>
    <xf numFmtId="0" fontId="29" fillId="0" borderId="1" xfId="0" applyFont="1" applyBorder="1" applyAlignment="1">
      <alignment vertical="center" wrapText="1"/>
    </xf>
    <xf numFmtId="14" fontId="29" fillId="0" borderId="1" xfId="2" applyNumberFormat="1" applyFont="1" applyBorder="1" applyAlignment="1" applyProtection="1">
      <alignment horizontal="center" vertical="center"/>
      <protection locked="0"/>
    </xf>
    <xf numFmtId="165" fontId="29" fillId="0" borderId="1" xfId="2" applyNumberFormat="1" applyFont="1" applyBorder="1" applyAlignment="1" applyProtection="1">
      <alignment horizontal="center" vertical="center"/>
      <protection locked="0"/>
    </xf>
    <xf numFmtId="14" fontId="29" fillId="0" borderId="5" xfId="0" applyNumberFormat="1" applyFont="1" applyBorder="1" applyAlignment="1">
      <alignment horizontal="center" vertical="center"/>
    </xf>
    <xf numFmtId="14" fontId="54" fillId="0" borderId="16" xfId="0" applyNumberFormat="1" applyFont="1" applyBorder="1" applyAlignment="1">
      <alignment horizontal="center" vertical="center"/>
    </xf>
    <xf numFmtId="0" fontId="44" fillId="0" borderId="1" xfId="0" applyFont="1" applyBorder="1" applyAlignment="1">
      <alignment horizontal="left" vertical="top" wrapText="1"/>
    </xf>
    <xf numFmtId="0" fontId="29" fillId="16" borderId="1" xfId="0" applyFont="1" applyFill="1" applyBorder="1" applyAlignment="1">
      <alignment horizontal="center" vertical="center" wrapText="1"/>
    </xf>
    <xf numFmtId="0" fontId="29" fillId="16" borderId="2" xfId="0" applyFont="1" applyFill="1" applyBorder="1" applyAlignment="1">
      <alignment horizontal="center" vertical="center" wrapText="1"/>
    </xf>
    <xf numFmtId="0" fontId="36" fillId="22" borderId="21" xfId="0" applyFont="1" applyFill="1" applyBorder="1" applyAlignment="1">
      <alignment horizontal="center" vertical="center" wrapText="1" readingOrder="1"/>
    </xf>
    <xf numFmtId="0" fontId="42" fillId="23" borderId="1" xfId="0" applyFont="1" applyFill="1" applyBorder="1" applyAlignment="1">
      <alignment horizontal="center" vertical="center" wrapText="1" readingOrder="1"/>
    </xf>
    <xf numFmtId="0" fontId="43" fillId="23" borderId="1" xfId="0" applyFont="1" applyFill="1" applyBorder="1" applyAlignment="1">
      <alignment horizontal="center" vertical="center" wrapText="1" readingOrder="1"/>
    </xf>
    <xf numFmtId="0" fontId="29" fillId="23" borderId="1" xfId="0" applyFont="1" applyFill="1" applyBorder="1" applyAlignment="1">
      <alignment horizontal="center" vertical="center" wrapText="1" readingOrder="1"/>
    </xf>
    <xf numFmtId="0" fontId="28" fillId="10" borderId="1" xfId="0" applyFont="1" applyFill="1" applyBorder="1" applyAlignment="1" applyProtection="1">
      <alignment horizontal="center" vertical="center" wrapText="1"/>
      <protection locked="0"/>
    </xf>
    <xf numFmtId="0" fontId="44" fillId="0" borderId="1" xfId="0" applyFont="1" applyBorder="1" applyAlignment="1">
      <alignment vertical="center" wrapText="1"/>
    </xf>
    <xf numFmtId="0" fontId="56" fillId="0" borderId="1" xfId="0" applyFont="1" applyBorder="1" applyAlignment="1">
      <alignment horizontal="left" vertical="top" wrapText="1"/>
    </xf>
    <xf numFmtId="0" fontId="57" fillId="0" borderId="1" xfId="0" applyFont="1" applyBorder="1" applyAlignment="1">
      <alignment vertical="center" wrapText="1"/>
    </xf>
    <xf numFmtId="0" fontId="44" fillId="0" borderId="1" xfId="0" applyFont="1" applyBorder="1" applyAlignment="1" applyProtection="1">
      <alignment horizontal="left" vertical="center" wrapText="1"/>
      <protection locked="0"/>
    </xf>
    <xf numFmtId="0" fontId="35" fillId="0" borderId="0" xfId="0" applyFont="1" applyAlignment="1">
      <alignment horizontal="center"/>
    </xf>
    <xf numFmtId="0" fontId="32" fillId="0" borderId="0" xfId="0" applyFont="1" applyAlignment="1">
      <alignment horizontal="left" vertical="top"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33" fillId="0" borderId="0" xfId="0" applyFont="1" applyAlignment="1">
      <alignment horizontal="left" vertical="top" wrapText="1"/>
    </xf>
    <xf numFmtId="0" fontId="34" fillId="0" borderId="0" xfId="0" applyFont="1" applyAlignment="1">
      <alignment horizontal="left" vertical="center" wrapText="1"/>
    </xf>
    <xf numFmtId="0" fontId="34" fillId="0" borderId="20" xfId="0" applyFont="1" applyBorder="1" applyAlignment="1" applyProtection="1">
      <alignment horizontal="left" vertical="center" wrapText="1"/>
      <protection locked="0"/>
    </xf>
    <xf numFmtId="0" fontId="34" fillId="0" borderId="0" xfId="0" applyFont="1" applyAlignment="1">
      <alignment horizontal="justify" wrapText="1"/>
    </xf>
    <xf numFmtId="0" fontId="39" fillId="0" borderId="0" xfId="0" applyFont="1" applyAlignment="1">
      <alignment horizontal="center"/>
    </xf>
    <xf numFmtId="0" fontId="41" fillId="0" borderId="2" xfId="0" applyFont="1" applyBorder="1" applyAlignment="1" applyProtection="1">
      <alignment horizontal="center" vertical="center" wrapText="1"/>
      <protection locked="0"/>
    </xf>
    <xf numFmtId="0" fontId="41" fillId="0" borderId="4"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41" fillId="7" borderId="10" xfId="0" applyFont="1" applyFill="1" applyBorder="1" applyAlignment="1" applyProtection="1">
      <alignment horizontal="center" vertical="center"/>
      <protection locked="0"/>
    </xf>
    <xf numFmtId="0" fontId="41" fillId="7" borderId="0" xfId="0" applyFont="1" applyFill="1" applyAlignment="1" applyProtection="1">
      <alignment horizontal="center" vertical="center"/>
      <protection locked="0"/>
    </xf>
    <xf numFmtId="0" fontId="41" fillId="7" borderId="11" xfId="0" applyFont="1" applyFill="1" applyBorder="1" applyAlignment="1" applyProtection="1">
      <alignment horizontal="center" vertical="center"/>
      <protection locked="0"/>
    </xf>
    <xf numFmtId="0" fontId="41"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4" borderId="1" xfId="0" applyFont="1" applyFill="1" applyBorder="1" applyAlignment="1" applyProtection="1">
      <alignment horizontal="left"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6" borderId="1" xfId="0" applyFont="1" applyFill="1" applyBorder="1" applyAlignment="1" applyProtection="1">
      <alignment horizontal="center" vertical="center"/>
      <protection locked="0"/>
    </xf>
    <xf numFmtId="0" fontId="28" fillId="11" borderId="1" xfId="0" applyFont="1" applyFill="1" applyBorder="1" applyAlignment="1" applyProtection="1">
      <alignment horizontal="center" vertical="center"/>
      <protection locked="0"/>
    </xf>
    <xf numFmtId="0" fontId="41" fillId="0" borderId="3" xfId="0" applyFont="1" applyBorder="1" applyAlignment="1" applyProtection="1">
      <alignment horizontal="center" vertical="center" wrapText="1"/>
      <protection locked="0"/>
    </xf>
    <xf numFmtId="0" fontId="48" fillId="21" borderId="2" xfId="0" applyFont="1" applyFill="1" applyBorder="1" applyAlignment="1">
      <alignment horizontal="center" vertical="center" wrapText="1" readingOrder="1"/>
    </xf>
    <xf numFmtId="0" fontId="48" fillId="21" borderId="4" xfId="0" applyFont="1" applyFill="1" applyBorder="1" applyAlignment="1">
      <alignment horizontal="center" vertical="center" wrapText="1" readingOrder="1"/>
    </xf>
    <xf numFmtId="0" fontId="48" fillId="21" borderId="3" xfId="0" applyFont="1" applyFill="1" applyBorder="1" applyAlignment="1">
      <alignment horizontal="center" vertical="center" wrapText="1" readingOrder="1"/>
    </xf>
    <xf numFmtId="0" fontId="50" fillId="24" borderId="1" xfId="0" applyFont="1" applyFill="1" applyBorder="1" applyAlignment="1">
      <alignment horizontal="center" vertical="center"/>
    </xf>
    <xf numFmtId="0" fontId="50" fillId="24" borderId="5"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6" fillId="7"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9" borderId="0" xfId="0" applyFont="1" applyFill="1" applyAlignment="1" applyProtection="1">
      <alignment horizontal="center" vertical="center" wrapText="1"/>
      <protection locked="0"/>
    </xf>
    <xf numFmtId="0" fontId="6" fillId="6"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1" borderId="0" xfId="0" applyFont="1" applyFill="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12" fillId="0" borderId="0" xfId="0" applyFont="1" applyAlignment="1">
      <alignment horizontal="center" vertical="center" wrapText="1"/>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14" fontId="10" fillId="0" borderId="0" xfId="0" applyNumberFormat="1"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56" fillId="0" borderId="1" xfId="0" applyFont="1" applyBorder="1" applyAlignment="1">
      <alignment vertical="center" wrapText="1"/>
    </xf>
  </cellXfs>
  <cellStyles count="11">
    <cellStyle name="Hipervínculo" xfId="4" builtinId="8"/>
    <cellStyle name="Hyperlink" xfId="10"/>
    <cellStyle name="Millares 2" xfId="6"/>
    <cellStyle name="Millares 2 2" xfId="7"/>
    <cellStyle name="Millares 2 2 2" xfId="8"/>
    <cellStyle name="Millares 2 2 3" xfId="9"/>
    <cellStyle name="Normal" xfId="0" builtinId="0"/>
    <cellStyle name="Normal 2" xfId="2"/>
    <cellStyle name="Normal 3" xfId="5"/>
    <cellStyle name="Normal 4" xfId="3"/>
    <cellStyle name="Porcentaje" xfId="1" builtinId="5"/>
  </cellStyles>
  <dxfs count="116">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7C8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7C80"/>
        </patternFill>
      </fill>
    </dxf>
    <dxf>
      <fill>
        <patternFill>
          <bgColor rgb="FFFF0000"/>
        </patternFill>
      </fill>
    </dxf>
    <dxf>
      <fill>
        <patternFill>
          <bgColor rgb="FF00B050"/>
        </patternFill>
      </fill>
    </dxf>
    <dxf>
      <fill>
        <patternFill>
          <bgColor rgb="FFFF0000"/>
        </patternFill>
      </fill>
    </dxf>
    <dxf>
      <fill>
        <patternFill>
          <bgColor theme="7" tint="0.79998168889431442"/>
        </patternFill>
      </fill>
    </dxf>
    <dxf>
      <fill>
        <patternFill>
          <bgColor theme="7" tint="0.79998168889431442"/>
        </patternFill>
      </fill>
    </dxf>
    <dxf>
      <fill>
        <patternFill>
          <bgColor rgb="FFFF3300"/>
        </patternFill>
      </fill>
    </dxf>
    <dxf>
      <fill>
        <patternFill>
          <bgColor rgb="FFFF7C8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7C8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92D050"/>
        </patternFill>
      </fill>
    </dxf>
    <dxf>
      <fill>
        <patternFill>
          <bgColor theme="7" tint="0.79998168889431442"/>
        </patternFill>
      </fill>
    </dxf>
    <dxf>
      <fill>
        <patternFill>
          <bgColor theme="7" tint="0.79998168889431442"/>
        </patternFill>
      </fill>
    </dxf>
    <dxf>
      <fill>
        <patternFill>
          <bgColor rgb="FFFF33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EE5612"/>
      <color rgb="FFFF7C80"/>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0126F18C-B48F-4135-952B-EAEF25095673}"/>
            </a:ext>
          </a:extLst>
        </xdr:cNvPr>
        <xdr:cNvSpPr txBox="1"/>
      </xdr:nvSpPr>
      <xdr:spPr>
        <a:xfrm>
          <a:off x="7419975" y="17802225"/>
          <a:ext cx="333375" cy="142875"/>
        </a:xfrm>
        <a:prstGeom prst="rect">
          <a:avLst/>
        </a:prstGeom>
        <a:solidFill>
          <a:srgbClr val="FF99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C8A66023-9884-4F5D-A6DF-EC702B83E00C}"/>
            </a:ext>
          </a:extLst>
        </xdr:cNvPr>
        <xdr:cNvSpPr txBox="1"/>
      </xdr:nvSpPr>
      <xdr:spPr>
        <a:xfrm>
          <a:off x="6048375" y="18211800"/>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A7886EE3-1A76-48CE-8F05-49FF419DC200}"/>
            </a:ext>
          </a:extLst>
        </xdr:cNvPr>
        <xdr:cNvSpPr txBox="1"/>
      </xdr:nvSpPr>
      <xdr:spPr>
        <a:xfrm>
          <a:off x="6076950" y="18630900"/>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C8A90F8F-9E47-4244-874D-C422CDFA592D}"/>
            </a:ext>
          </a:extLst>
        </xdr:cNvPr>
        <xdr:cNvSpPr txBox="1"/>
      </xdr:nvSpPr>
      <xdr:spPr>
        <a:xfrm>
          <a:off x="6067425" y="19030950"/>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6" name="Imagen 5">
          <a:extLst>
            <a:ext uri="{FF2B5EF4-FFF2-40B4-BE49-F238E27FC236}">
              <a16:creationId xmlns:a16="http://schemas.microsoft.com/office/drawing/2014/main" id="{60C9C1AB-6000-4342-8347-1B0FD10095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243105"/>
          <a:ext cx="581024" cy="54856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nuela Hernández Jaramillo" id="{0D54A6DC-D8C9-48C0-8C7C-2BE06ED3555B}" userId="54f0ec2798f8af97"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7" dT="2025-09-26T00:41:09.70" personId="{0D54A6DC-D8C9-48C0-8C7C-2BE06ED3555B}" id="{4C00DCE4-CAE7-43B4-B660-AFD77D043583}">
    <text>Se aprobó reformulación mediante memorando n°3-2025-1517 del 18/09/2025.</text>
  </threadedComment>
  <threadedComment ref="I17" dT="2025-09-26T00:41:16.40" personId="{0D54A6DC-D8C9-48C0-8C7C-2BE06ED3555B}" id="{4824A246-7CBE-45B8-A02F-6319E8246289}">
    <text>Se aprobó reformulación mediante memorando n°3-2025-1517 del 18/09/2025.</text>
  </threadedComment>
  <threadedComment ref="J17" dT="2025-09-26T00:41:23.90" personId="{0D54A6DC-D8C9-48C0-8C7C-2BE06ED3555B}" id="{8DEE1BA4-804D-432C-A028-7F31D82BF4DE}">
    <text>Se aprobó reformulación mediante memorando n°3-2025-1517 del 18/09/2025.</text>
  </threadedComment>
  <threadedComment ref="P17" dT="2025-09-26T00:41:37.21" personId="{0D54A6DC-D8C9-48C0-8C7C-2BE06ED3555B}" id="{96B17E7A-D6E9-459F-8ECF-3FF75D89AD4D}">
    <text>Se aprobó prórroga mediante memorando n°3-2025-1517 del 18/09/2025.</text>
  </threadedComment>
  <threadedComment ref="H18" dT="2025-09-26T00:43:46.92" personId="{0D54A6DC-D8C9-48C0-8C7C-2BE06ED3555B}" id="{99492F69-0203-41C1-9DE0-E2C866B0C231}">
    <text>Se aprobó reformulación mediante memorando n°3-2025-1517 del 18/09/2025.</text>
  </threadedComment>
  <threadedComment ref="I18" dT="2025-09-26T00:41:16.40" personId="{0D54A6DC-D8C9-48C0-8C7C-2BE06ED3555B}" id="{ACB4C11D-7CC6-48B1-BD85-A15C7EC7FBD8}">
    <text>Se aprobó reformulación mediante memorando n°3-2025-1517 del 18/09/2025.</text>
  </threadedComment>
  <threadedComment ref="J18" dT="2025-09-26T00:41:23.90" personId="{0D54A6DC-D8C9-48C0-8C7C-2BE06ED3555B}" id="{C79C7523-6B8E-4DC7-AB6A-5B5DBF6B14C1}">
    <text>Se aprobó reformulación mediante memorando n°3-2025-1517 del 18/09/2025.</text>
  </threadedComment>
  <threadedComment ref="P18" dT="2025-09-26T00:41:37.21" personId="{0D54A6DC-D8C9-48C0-8C7C-2BE06ED3555B}" id="{E9B367AA-F7B3-4FA4-A09C-1A2E9640DE37}">
    <text>Se aprobó prórroga mediante memorando n°3-2025-1517 del 18/09/2025.</text>
  </threadedComment>
  <threadedComment ref="H19" dT="2025-09-26T00:43:50.13" personId="{0D54A6DC-D8C9-48C0-8C7C-2BE06ED3555B}" id="{CDCB597A-6429-48FF-9289-BBDBC91F9FC0}">
    <text>Se aprobó reformulación mediante memorando n°3-2025-1517 del 18/09/2025.</text>
  </threadedComment>
  <threadedComment ref="I19" dT="2025-09-26T00:41:16.40" personId="{0D54A6DC-D8C9-48C0-8C7C-2BE06ED3555B}" id="{78336662-08B3-4DEB-916F-267AA351C262}">
    <text>Se aprobó reformulación mediante memorando n°3-2025-1517 del 18/09/2025.</text>
  </threadedComment>
  <threadedComment ref="J19" dT="2025-09-26T00:41:23.90" personId="{0D54A6DC-D8C9-48C0-8C7C-2BE06ED3555B}" id="{4E6D7105-0BAC-43E0-9947-9DAE93BE16B5}">
    <text>Se aprobó reformulación mediante memorando n°3-2025-1517 del 18/09/2025.</text>
  </threadedComment>
  <threadedComment ref="P19" dT="2025-09-26T00:41:37.21" personId="{0D54A6DC-D8C9-48C0-8C7C-2BE06ED3555B}" id="{044A621C-C245-4061-A0D6-E6033925E470}">
    <text>Se aprobó prórroga mediante memorando n°3-2025-1517 del 18/09/2025.</text>
  </threadedComment>
  <threadedComment ref="H20" dT="2025-09-26T00:43:53.60" personId="{0D54A6DC-D8C9-48C0-8C7C-2BE06ED3555B}" id="{ACD1525C-6360-4B28-826A-8B9C55822666}">
    <text>Se aprobó reformulación mediante memorando n°3-2025-1517 del 18/09/2025.</text>
  </threadedComment>
  <threadedComment ref="I20" dT="2025-09-26T00:41:16.40" personId="{0D54A6DC-D8C9-48C0-8C7C-2BE06ED3555B}" id="{F45548B3-B6A1-4676-A80C-8EC5C5209ED6}">
    <text>Se aprobó reformulación mediante memorando n°3-2025-1517 del 18/09/2025.</text>
  </threadedComment>
  <threadedComment ref="J20" dT="2025-09-26T00:41:23.90" personId="{0D54A6DC-D8C9-48C0-8C7C-2BE06ED3555B}" id="{21F7B1D6-E3CA-447D-81E4-75FE9B38A531}">
    <text>Se aprobó reformulación mediante memorando n°3-2025-1517 del 18/09/2025.</text>
  </threadedComment>
  <threadedComment ref="P20" dT="2025-09-26T00:41:37.21" personId="{0D54A6DC-D8C9-48C0-8C7C-2BE06ED3555B}" id="{4F914300-2B35-4293-B8E1-3A10A88EF43E}">
    <text>Se aprobó prórroga mediante memorando n°3-2025-1517 del 18/09/2025.</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showGridLines="0" zoomScale="110" zoomScaleNormal="110" workbookViewId="0">
      <selection activeCell="F11" sqref="F11:L11"/>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69"/>
      <c r="C2" s="262" t="s">
        <v>0</v>
      </c>
      <c r="D2" s="262"/>
      <c r="E2" s="171" t="s">
        <v>1</v>
      </c>
    </row>
    <row r="3" spans="2:12" ht="24.6" customHeight="1" x14ac:dyDescent="0.25">
      <c r="B3" s="170"/>
      <c r="C3" s="263"/>
      <c r="D3" s="263"/>
      <c r="E3" s="247" t="s">
        <v>2</v>
      </c>
    </row>
    <row r="4" spans="2:12" x14ac:dyDescent="0.25">
      <c r="B4" s="157"/>
      <c r="C4" s="158"/>
      <c r="D4" s="158"/>
      <c r="E4" s="159"/>
    </row>
    <row r="5" spans="2:12" ht="16.5" x14ac:dyDescent="0.3">
      <c r="B5" s="161" t="s">
        <v>3</v>
      </c>
      <c r="E5" s="153"/>
    </row>
    <row r="6" spans="2:12" ht="16.5" x14ac:dyDescent="0.3">
      <c r="B6" s="160" t="s">
        <v>4</v>
      </c>
      <c r="E6" s="153"/>
    </row>
    <row r="7" spans="2:12" ht="16.5" x14ac:dyDescent="0.3">
      <c r="B7" s="160" t="s">
        <v>5</v>
      </c>
      <c r="E7" s="153"/>
    </row>
    <row r="8" spans="2:12" x14ac:dyDescent="0.25">
      <c r="B8" s="152"/>
      <c r="E8" s="153"/>
    </row>
    <row r="9" spans="2:12" x14ac:dyDescent="0.25">
      <c r="B9" s="152"/>
      <c r="E9" s="153"/>
    </row>
    <row r="10" spans="2:12" ht="16.5" x14ac:dyDescent="0.3">
      <c r="B10" s="160"/>
      <c r="C10" s="260" t="s">
        <v>6</v>
      </c>
      <c r="D10" s="260"/>
      <c r="E10" s="153"/>
    </row>
    <row r="11" spans="2:12" ht="16.5" x14ac:dyDescent="0.3">
      <c r="B11" s="160"/>
      <c r="C11" s="162"/>
      <c r="D11" s="162"/>
      <c r="E11" s="153"/>
      <c r="F11" s="261"/>
      <c r="G11" s="261"/>
      <c r="H11" s="261"/>
      <c r="I11" s="261"/>
      <c r="J11" s="261"/>
      <c r="K11" s="261"/>
      <c r="L11" s="261"/>
    </row>
    <row r="12" spans="2:12" ht="16.5" x14ac:dyDescent="0.3">
      <c r="B12" s="160"/>
      <c r="C12" s="163" t="s">
        <v>7</v>
      </c>
      <c r="D12" s="163" t="s">
        <v>8</v>
      </c>
      <c r="E12" s="153"/>
      <c r="F12" s="261"/>
      <c r="G12" s="261"/>
      <c r="H12" s="261"/>
      <c r="I12" s="261"/>
      <c r="J12" s="261"/>
      <c r="K12" s="261"/>
      <c r="L12" s="261"/>
    </row>
    <row r="13" spans="2:12" ht="66" x14ac:dyDescent="0.3">
      <c r="B13" s="160"/>
      <c r="C13" s="164" t="s">
        <v>9</v>
      </c>
      <c r="D13" s="178" t="s">
        <v>10</v>
      </c>
      <c r="E13" s="153"/>
      <c r="F13" s="261"/>
      <c r="G13" s="261"/>
      <c r="H13" s="261"/>
      <c r="I13" s="261"/>
      <c r="J13" s="261"/>
      <c r="K13" s="261"/>
      <c r="L13" s="261"/>
    </row>
    <row r="14" spans="2:12" ht="16.5" x14ac:dyDescent="0.3">
      <c r="B14" s="160"/>
      <c r="C14" s="164" t="s">
        <v>11</v>
      </c>
      <c r="D14" s="178" t="s">
        <v>12</v>
      </c>
      <c r="E14" s="153"/>
      <c r="F14" s="261"/>
      <c r="G14" s="261"/>
      <c r="H14" s="261"/>
      <c r="I14" s="261"/>
      <c r="J14" s="261"/>
      <c r="K14" s="261"/>
      <c r="L14" s="261"/>
    </row>
    <row r="15" spans="2:12" ht="16.5" x14ac:dyDescent="0.3">
      <c r="B15" s="160"/>
      <c r="C15" s="164" t="s">
        <v>13</v>
      </c>
      <c r="D15" s="178" t="s">
        <v>14</v>
      </c>
      <c r="E15" s="153"/>
      <c r="F15" s="264"/>
      <c r="G15" s="264"/>
      <c r="H15" s="264"/>
      <c r="I15" s="264"/>
      <c r="J15" s="264"/>
      <c r="K15" s="264"/>
      <c r="L15" s="264"/>
    </row>
    <row r="16" spans="2:12" ht="15.75" customHeight="1" x14ac:dyDescent="0.3">
      <c r="B16" s="160"/>
      <c r="C16" s="164" t="s">
        <v>15</v>
      </c>
      <c r="D16" s="178" t="s">
        <v>16</v>
      </c>
      <c r="E16" s="153"/>
      <c r="F16" s="264"/>
      <c r="G16" s="264"/>
      <c r="H16" s="264"/>
      <c r="I16" s="264"/>
      <c r="J16" s="264"/>
      <c r="K16" s="264"/>
      <c r="L16" s="264"/>
    </row>
    <row r="17" spans="2:12" ht="49.5" x14ac:dyDescent="0.3">
      <c r="B17" s="160"/>
      <c r="C17" s="164" t="s">
        <v>17</v>
      </c>
      <c r="D17" s="178" t="s">
        <v>18</v>
      </c>
      <c r="E17" s="153"/>
      <c r="F17" s="261"/>
      <c r="G17" s="261"/>
      <c r="H17" s="261"/>
      <c r="I17" s="261"/>
      <c r="J17" s="261"/>
      <c r="K17" s="261"/>
      <c r="L17" s="261"/>
    </row>
    <row r="18" spans="2:12" ht="16.5" x14ac:dyDescent="0.3">
      <c r="B18" s="160"/>
      <c r="C18" s="162"/>
      <c r="D18" s="162"/>
      <c r="E18" s="153"/>
      <c r="F18" s="261"/>
      <c r="G18" s="261"/>
      <c r="H18" s="261"/>
      <c r="I18" s="261"/>
      <c r="J18" s="261"/>
      <c r="K18" s="261"/>
      <c r="L18" s="261"/>
    </row>
    <row r="19" spans="2:12" ht="16.5" x14ac:dyDescent="0.3">
      <c r="B19" s="160"/>
      <c r="C19" s="260" t="s">
        <v>19</v>
      </c>
      <c r="D19" s="260"/>
      <c r="E19" s="153"/>
      <c r="F19" s="261"/>
      <c r="G19" s="261"/>
      <c r="H19" s="261"/>
      <c r="I19" s="261"/>
      <c r="J19" s="261"/>
      <c r="K19" s="261"/>
      <c r="L19" s="261"/>
    </row>
    <row r="20" spans="2:12" ht="16.5" x14ac:dyDescent="0.3">
      <c r="B20" s="160"/>
      <c r="C20" s="162"/>
      <c r="D20" s="162"/>
      <c r="E20" s="153"/>
      <c r="F20" s="261"/>
      <c r="G20" s="261"/>
      <c r="H20" s="261"/>
      <c r="I20" s="261"/>
      <c r="J20" s="261"/>
      <c r="K20" s="261"/>
      <c r="L20" s="261"/>
    </row>
    <row r="21" spans="2:12" ht="16.5" x14ac:dyDescent="0.3">
      <c r="B21" s="160"/>
      <c r="C21" s="163" t="s">
        <v>7</v>
      </c>
      <c r="D21" s="163" t="s">
        <v>8</v>
      </c>
      <c r="E21" s="153"/>
      <c r="F21" s="261"/>
      <c r="G21" s="261"/>
      <c r="H21" s="261"/>
      <c r="I21" s="261"/>
      <c r="J21" s="261"/>
      <c r="K21" s="261"/>
      <c r="L21" s="261"/>
    </row>
    <row r="22" spans="2:12" ht="66" x14ac:dyDescent="0.3">
      <c r="B22" s="160"/>
      <c r="C22" s="164" t="s">
        <v>20</v>
      </c>
      <c r="D22" s="178" t="s">
        <v>21</v>
      </c>
      <c r="E22" s="153"/>
      <c r="F22" s="261"/>
      <c r="G22" s="261"/>
      <c r="H22" s="261"/>
      <c r="I22" s="261"/>
      <c r="J22" s="261"/>
      <c r="K22" s="261"/>
      <c r="L22" s="261"/>
    </row>
    <row r="23" spans="2:12" ht="33" x14ac:dyDescent="0.3">
      <c r="B23" s="160"/>
      <c r="C23" s="164" t="s">
        <v>22</v>
      </c>
      <c r="D23" s="178" t="s">
        <v>23</v>
      </c>
      <c r="E23" s="153"/>
      <c r="F23" s="261"/>
      <c r="G23" s="261"/>
      <c r="H23" s="261"/>
      <c r="I23" s="261"/>
      <c r="J23" s="261"/>
      <c r="K23" s="261"/>
      <c r="L23" s="261"/>
    </row>
    <row r="24" spans="2:12" ht="49.5" x14ac:dyDescent="0.3">
      <c r="B24" s="160"/>
      <c r="C24" s="164" t="s">
        <v>24</v>
      </c>
      <c r="D24" s="178" t="s">
        <v>25</v>
      </c>
      <c r="E24" s="153"/>
      <c r="F24" s="264"/>
      <c r="G24" s="264"/>
      <c r="H24" s="264"/>
      <c r="I24" s="264"/>
      <c r="J24" s="264"/>
      <c r="K24" s="264"/>
      <c r="L24" s="264"/>
    </row>
    <row r="25" spans="2:12" ht="66" x14ac:dyDescent="0.3">
      <c r="B25" s="160"/>
      <c r="C25" s="164" t="s">
        <v>26</v>
      </c>
      <c r="D25" s="178" t="s">
        <v>27</v>
      </c>
      <c r="E25" s="153"/>
      <c r="F25" s="264"/>
      <c r="G25" s="264"/>
      <c r="H25" s="264"/>
      <c r="I25" s="264"/>
      <c r="J25" s="264"/>
      <c r="K25" s="264"/>
      <c r="L25" s="264"/>
    </row>
    <row r="26" spans="2:12" ht="66" x14ac:dyDescent="0.3">
      <c r="B26" s="160"/>
      <c r="C26" s="164" t="s">
        <v>28</v>
      </c>
      <c r="D26" s="178" t="s">
        <v>29</v>
      </c>
      <c r="E26" s="153"/>
      <c r="F26" s="264"/>
      <c r="G26" s="264"/>
      <c r="H26" s="264"/>
      <c r="I26" s="264"/>
      <c r="J26" s="264"/>
      <c r="K26" s="264"/>
      <c r="L26" s="264"/>
    </row>
    <row r="27" spans="2:12" ht="33" x14ac:dyDescent="0.3">
      <c r="B27" s="160"/>
      <c r="C27" s="164" t="s">
        <v>30</v>
      </c>
      <c r="D27" s="178" t="s">
        <v>31</v>
      </c>
      <c r="E27" s="153"/>
      <c r="F27" s="264"/>
      <c r="G27" s="264"/>
      <c r="H27" s="264"/>
      <c r="I27" s="264"/>
      <c r="J27" s="264"/>
      <c r="K27" s="264"/>
      <c r="L27" s="264"/>
    </row>
    <row r="28" spans="2:12" ht="33" x14ac:dyDescent="0.3">
      <c r="B28" s="160"/>
      <c r="C28" s="164" t="s">
        <v>32</v>
      </c>
      <c r="D28" s="178" t="s">
        <v>33</v>
      </c>
      <c r="E28" s="153"/>
      <c r="F28" s="264"/>
      <c r="G28" s="264"/>
      <c r="H28" s="264"/>
      <c r="I28" s="264"/>
      <c r="J28" s="264"/>
      <c r="K28" s="264"/>
      <c r="L28" s="264"/>
    </row>
    <row r="29" spans="2:12" ht="42.75" customHeight="1" x14ac:dyDescent="0.3">
      <c r="B29" s="160"/>
      <c r="C29" s="164" t="s">
        <v>34</v>
      </c>
      <c r="D29" s="178" t="s">
        <v>35</v>
      </c>
      <c r="E29" s="153"/>
      <c r="F29" s="146"/>
      <c r="G29" s="146"/>
      <c r="H29" s="146"/>
      <c r="I29" s="146"/>
      <c r="J29" s="146"/>
      <c r="K29" s="146"/>
      <c r="L29" s="146"/>
    </row>
    <row r="30" spans="2:12" ht="48" customHeight="1" x14ac:dyDescent="0.3">
      <c r="B30" s="160"/>
      <c r="C30" s="164" t="s">
        <v>36</v>
      </c>
      <c r="D30" s="178" t="s">
        <v>37</v>
      </c>
      <c r="E30" s="153"/>
    </row>
    <row r="31" spans="2:12" ht="16.5" x14ac:dyDescent="0.3">
      <c r="B31" s="160"/>
      <c r="C31" s="166"/>
      <c r="D31" s="167"/>
      <c r="E31" s="153"/>
    </row>
    <row r="32" spans="2:12" ht="16.5" x14ac:dyDescent="0.3">
      <c r="B32" s="160"/>
      <c r="C32" s="260" t="s">
        <v>38</v>
      </c>
      <c r="D32" s="260"/>
      <c r="E32" s="153"/>
    </row>
    <row r="33" spans="2:5" ht="26.25" customHeight="1" x14ac:dyDescent="0.3">
      <c r="B33" s="160"/>
      <c r="C33" s="267" t="s">
        <v>39</v>
      </c>
      <c r="D33" s="267"/>
      <c r="E33" s="153"/>
    </row>
    <row r="34" spans="2:5" ht="32.25" customHeight="1" x14ac:dyDescent="0.3">
      <c r="B34" s="160"/>
      <c r="C34" s="267"/>
      <c r="D34" s="267"/>
      <c r="E34" s="153"/>
    </row>
    <row r="35" spans="2:5" ht="16.5" x14ac:dyDescent="0.3">
      <c r="B35" s="160"/>
      <c r="C35" s="166"/>
      <c r="D35" s="167"/>
      <c r="E35" s="153"/>
    </row>
    <row r="36" spans="2:5" ht="16.5" x14ac:dyDescent="0.3">
      <c r="B36" s="160"/>
      <c r="C36" s="163" t="s">
        <v>7</v>
      </c>
      <c r="D36" s="163" t="s">
        <v>8</v>
      </c>
      <c r="E36" s="153"/>
    </row>
    <row r="37" spans="2:5" ht="66" x14ac:dyDescent="0.3">
      <c r="B37" s="160"/>
      <c r="C37" s="164" t="s">
        <v>40</v>
      </c>
      <c r="D37" s="178" t="s">
        <v>41</v>
      </c>
      <c r="E37" s="153"/>
    </row>
    <row r="38" spans="2:5" ht="66" x14ac:dyDescent="0.3">
      <c r="B38" s="160"/>
      <c r="C38" s="164" t="s">
        <v>42</v>
      </c>
      <c r="D38" s="178" t="s">
        <v>43</v>
      </c>
      <c r="E38" s="153"/>
    </row>
    <row r="39" spans="2:5" ht="49.5" x14ac:dyDescent="0.3">
      <c r="B39" s="160"/>
      <c r="C39" s="164" t="s">
        <v>44</v>
      </c>
      <c r="D39" s="178" t="s">
        <v>45</v>
      </c>
      <c r="E39" s="153"/>
    </row>
    <row r="40" spans="2:5" ht="82.5" customHeight="1" x14ac:dyDescent="0.3">
      <c r="B40" s="160"/>
      <c r="C40" s="164" t="s">
        <v>46</v>
      </c>
      <c r="D40" s="178" t="s">
        <v>47</v>
      </c>
      <c r="E40" s="153"/>
    </row>
    <row r="41" spans="2:5" ht="49.5" x14ac:dyDescent="0.3">
      <c r="B41" s="160"/>
      <c r="C41" s="164" t="s">
        <v>48</v>
      </c>
      <c r="D41" s="178" t="s">
        <v>49</v>
      </c>
      <c r="E41" s="153"/>
    </row>
    <row r="42" spans="2:5" ht="33" x14ac:dyDescent="0.3">
      <c r="B42" s="160"/>
      <c r="C42" s="164" t="s">
        <v>50</v>
      </c>
      <c r="D42" s="178" t="s">
        <v>51</v>
      </c>
      <c r="E42" s="153"/>
    </row>
    <row r="43" spans="2:5" ht="176.25" customHeight="1" x14ac:dyDescent="0.3">
      <c r="B43" s="160"/>
      <c r="C43" s="164" t="s">
        <v>52</v>
      </c>
      <c r="D43" s="165" t="s">
        <v>53</v>
      </c>
      <c r="E43" s="153"/>
    </row>
    <row r="44" spans="2:5" ht="16.5" x14ac:dyDescent="0.3">
      <c r="B44" s="160"/>
      <c r="C44" s="162"/>
      <c r="D44" s="162"/>
      <c r="E44" s="153"/>
    </row>
    <row r="45" spans="2:5" ht="16.5" x14ac:dyDescent="0.3">
      <c r="B45" s="160"/>
      <c r="C45" s="268" t="s">
        <v>54</v>
      </c>
      <c r="D45" s="268"/>
      <c r="E45" s="153"/>
    </row>
    <row r="46" spans="2:5" ht="16.5" x14ac:dyDescent="0.3">
      <c r="B46" s="160"/>
      <c r="C46" s="173"/>
      <c r="D46" s="173"/>
      <c r="E46" s="153"/>
    </row>
    <row r="47" spans="2:5" ht="42" customHeight="1" x14ac:dyDescent="0.3">
      <c r="B47" s="160"/>
      <c r="C47" s="265" t="s">
        <v>55</v>
      </c>
      <c r="D47" s="265"/>
      <c r="E47" s="153"/>
    </row>
    <row r="48" spans="2:5" ht="15" customHeight="1" x14ac:dyDescent="0.3">
      <c r="B48" s="160"/>
      <c r="C48" s="177"/>
      <c r="D48" s="177"/>
      <c r="E48" s="153"/>
    </row>
    <row r="49" spans="2:5" ht="16.5" x14ac:dyDescent="0.3">
      <c r="B49" s="160"/>
      <c r="C49" s="163" t="s">
        <v>7</v>
      </c>
      <c r="D49" s="163" t="s">
        <v>8</v>
      </c>
      <c r="E49" s="153"/>
    </row>
    <row r="50" spans="2:5" ht="49.5" x14ac:dyDescent="0.3">
      <c r="B50" s="160"/>
      <c r="C50" s="179" t="s">
        <v>56</v>
      </c>
      <c r="D50" s="180" t="s">
        <v>57</v>
      </c>
      <c r="E50" s="153"/>
    </row>
    <row r="51" spans="2:5" ht="78.75" customHeight="1" x14ac:dyDescent="0.3">
      <c r="B51" s="160"/>
      <c r="C51" s="179" t="s">
        <v>58</v>
      </c>
      <c r="D51" s="180" t="s">
        <v>59</v>
      </c>
      <c r="E51" s="153"/>
    </row>
    <row r="52" spans="2:5" ht="241.5" customHeight="1" x14ac:dyDescent="0.3">
      <c r="B52" s="160"/>
      <c r="C52" s="181" t="s">
        <v>60</v>
      </c>
      <c r="D52" s="180" t="s">
        <v>61</v>
      </c>
      <c r="E52" s="153"/>
    </row>
    <row r="53" spans="2:5" ht="92.25" customHeight="1" x14ac:dyDescent="0.3">
      <c r="B53" s="160"/>
      <c r="C53" s="181" t="s">
        <v>62</v>
      </c>
      <c r="D53" s="180" t="s">
        <v>63</v>
      </c>
      <c r="E53" s="153"/>
    </row>
    <row r="54" spans="2:5" ht="33" x14ac:dyDescent="0.3">
      <c r="B54" s="160"/>
      <c r="C54" s="164" t="s">
        <v>64</v>
      </c>
      <c r="D54" s="178" t="s">
        <v>65</v>
      </c>
      <c r="E54" s="153"/>
    </row>
    <row r="55" spans="2:5" ht="69" customHeight="1" x14ac:dyDescent="0.3">
      <c r="B55" s="160"/>
      <c r="C55" s="164" t="s">
        <v>66</v>
      </c>
      <c r="D55" s="182" t="s">
        <v>67</v>
      </c>
      <c r="E55" s="153"/>
    </row>
    <row r="56" spans="2:5" ht="12.75" customHeight="1" x14ac:dyDescent="0.3">
      <c r="B56" s="160"/>
      <c r="C56" s="266"/>
      <c r="D56" s="266"/>
      <c r="E56" s="153"/>
    </row>
    <row r="57" spans="2:5" x14ac:dyDescent="0.25">
      <c r="B57" s="152"/>
      <c r="E57" s="153"/>
    </row>
    <row r="58" spans="2:5" ht="16.5" x14ac:dyDescent="0.3">
      <c r="B58" s="160" t="s">
        <v>68</v>
      </c>
      <c r="E58" s="153"/>
    </row>
    <row r="59" spans="2:5" ht="16.5" thickBot="1" x14ac:dyDescent="0.3">
      <c r="B59" s="154"/>
      <c r="C59" s="155"/>
      <c r="D59" s="155"/>
      <c r="E59" s="156"/>
    </row>
  </sheetData>
  <mergeCells count="26">
    <mergeCell ref="C47:D47"/>
    <mergeCell ref="C56:D56"/>
    <mergeCell ref="F26:L26"/>
    <mergeCell ref="F27:L27"/>
    <mergeCell ref="F28:L28"/>
    <mergeCell ref="C32:D32"/>
    <mergeCell ref="C33:D34"/>
    <mergeCell ref="C45:D45"/>
    <mergeCell ref="F25:L25"/>
    <mergeCell ref="F15:L15"/>
    <mergeCell ref="F16:L16"/>
    <mergeCell ref="F17:L17"/>
    <mergeCell ref="F18:L18"/>
    <mergeCell ref="F20:L20"/>
    <mergeCell ref="F21:L21"/>
    <mergeCell ref="F22:L22"/>
    <mergeCell ref="F23:L23"/>
    <mergeCell ref="F24:L24"/>
    <mergeCell ref="C19:D19"/>
    <mergeCell ref="F19:L19"/>
    <mergeCell ref="C2:D3"/>
    <mergeCell ref="C10:D10"/>
    <mergeCell ref="F11:L11"/>
    <mergeCell ref="F12:L12"/>
    <mergeCell ref="F13:L13"/>
    <mergeCell ref="F14:L1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M33"/>
  <sheetViews>
    <sheetView tabSelected="1" zoomScale="84" zoomScaleNormal="84" workbookViewId="0">
      <pane xSplit="5" ySplit="2" topLeftCell="U3" activePane="bottomRight" state="frozen"/>
      <selection pane="topRight" activeCell="F1" sqref="F1"/>
      <selection pane="bottomLeft" activeCell="A3" sqref="A3"/>
      <selection pane="bottomRight" activeCell="AH28" sqref="AH28"/>
    </sheetView>
  </sheetViews>
  <sheetFormatPr baseColWidth="10" defaultColWidth="20.140625" defaultRowHeight="50.1" customHeight="1" outlineLevelCol="1" x14ac:dyDescent="0.2"/>
  <cols>
    <col min="1" max="1" width="4.140625" style="142" customWidth="1"/>
    <col min="2" max="2" width="10.42578125" style="142" customWidth="1"/>
    <col min="3" max="3" width="13.5703125" style="142" customWidth="1"/>
    <col min="4" max="4" width="12.42578125" style="142" customWidth="1"/>
    <col min="5" max="5" width="10.42578125" style="142" customWidth="1"/>
    <col min="6" max="6" width="17.7109375" style="142" customWidth="1"/>
    <col min="7" max="7" width="35.140625" style="142" customWidth="1"/>
    <col min="8" max="8" width="34.42578125" style="144" customWidth="1"/>
    <col min="9" max="16" width="20.140625" style="142"/>
    <col min="17" max="17" width="20.140625" style="143" customWidth="1" outlineLevel="1"/>
    <col min="18" max="18" width="33.85546875" style="239" customWidth="1" outlineLevel="1"/>
    <col min="19" max="22" width="20.140625" style="143" customWidth="1" outlineLevel="1"/>
    <col min="23" max="23" width="75.42578125" style="143" customWidth="1" outlineLevel="1"/>
    <col min="24" max="25" width="20.140625" style="143" customWidth="1" outlineLevel="1"/>
    <col min="26" max="33" width="20.140625" style="143" hidden="1" customWidth="1" outlineLevel="1"/>
    <col min="34" max="34" width="23.42578125" style="143" customWidth="1" outlineLevel="1"/>
    <col min="35" max="35" width="20.140625" style="143" customWidth="1" outlineLevel="1"/>
    <col min="36" max="38" width="20.140625" style="143"/>
    <col min="39" max="39" width="20.140625" style="142"/>
    <col min="40" max="40" width="8.85546875" style="142" customWidth="1"/>
    <col min="41" max="41" width="8.42578125" style="142" customWidth="1"/>
    <col min="42" max="16384" width="20.140625" style="142"/>
  </cols>
  <sheetData>
    <row r="1" spans="2:39" ht="36.75" customHeight="1" x14ac:dyDescent="0.25">
      <c r="B1" s="278" t="s">
        <v>6</v>
      </c>
      <c r="C1" s="278"/>
      <c r="D1" s="278"/>
      <c r="E1" s="278"/>
      <c r="F1" s="278"/>
      <c r="G1" s="279" t="s">
        <v>19</v>
      </c>
      <c r="H1" s="279"/>
      <c r="I1" s="279"/>
      <c r="J1" s="279"/>
      <c r="K1" s="279"/>
      <c r="L1" s="279"/>
      <c r="M1" s="279"/>
      <c r="N1" s="279"/>
      <c r="O1" s="279"/>
      <c r="P1" s="279"/>
      <c r="Q1" s="276"/>
      <c r="R1" s="277"/>
      <c r="S1" s="276"/>
      <c r="T1" s="276"/>
      <c r="U1" s="276"/>
      <c r="V1" s="276"/>
      <c r="W1" s="276"/>
      <c r="X1" s="276"/>
      <c r="Y1" s="276"/>
      <c r="Z1" s="276"/>
      <c r="AA1" s="276"/>
      <c r="AB1" s="276"/>
      <c r="AC1" s="276"/>
      <c r="AD1" s="276"/>
      <c r="AE1" s="276"/>
      <c r="AF1" s="276"/>
      <c r="AG1" s="276"/>
      <c r="AH1" s="272" t="s">
        <v>69</v>
      </c>
      <c r="AI1" s="273"/>
      <c r="AJ1" s="273"/>
      <c r="AK1" s="273"/>
      <c r="AL1" s="273"/>
      <c r="AM1" s="273"/>
    </row>
    <row r="2" spans="2:39" ht="29.25" customHeight="1" x14ac:dyDescent="0.25">
      <c r="B2" s="278"/>
      <c r="C2" s="278"/>
      <c r="D2" s="278"/>
      <c r="E2" s="278"/>
      <c r="F2" s="278"/>
      <c r="G2" s="279"/>
      <c r="H2" s="279"/>
      <c r="I2" s="279"/>
      <c r="J2" s="279"/>
      <c r="K2" s="279"/>
      <c r="L2" s="279"/>
      <c r="M2" s="279"/>
      <c r="N2" s="279"/>
      <c r="O2" s="279"/>
      <c r="P2" s="279"/>
      <c r="Q2" s="280" t="s">
        <v>70</v>
      </c>
      <c r="R2" s="280"/>
      <c r="S2" s="280"/>
      <c r="T2" s="280"/>
      <c r="U2" s="280"/>
      <c r="V2" s="280"/>
      <c r="W2" s="280"/>
      <c r="X2" s="280"/>
      <c r="Y2" s="280"/>
      <c r="Z2" s="281" t="s">
        <v>71</v>
      </c>
      <c r="AA2" s="281"/>
      <c r="AB2" s="281"/>
      <c r="AC2" s="281"/>
      <c r="AD2" s="281"/>
      <c r="AE2" s="281"/>
      <c r="AF2" s="281"/>
      <c r="AG2" s="281"/>
      <c r="AH2" s="274"/>
      <c r="AI2" s="275"/>
      <c r="AJ2" s="275"/>
      <c r="AK2" s="275"/>
      <c r="AL2" s="275"/>
      <c r="AM2" s="275"/>
    </row>
    <row r="3" spans="2:39" ht="50.1" customHeight="1" x14ac:dyDescent="0.25">
      <c r="B3" s="147" t="s">
        <v>9</v>
      </c>
      <c r="C3" s="147" t="s">
        <v>11</v>
      </c>
      <c r="D3" s="147" t="s">
        <v>13</v>
      </c>
      <c r="E3" s="147" t="s">
        <v>15</v>
      </c>
      <c r="F3" s="147" t="s">
        <v>17</v>
      </c>
      <c r="G3" s="148" t="s">
        <v>72</v>
      </c>
      <c r="H3" s="148" t="s">
        <v>22</v>
      </c>
      <c r="I3" s="148" t="s">
        <v>24</v>
      </c>
      <c r="J3" s="148" t="s">
        <v>26</v>
      </c>
      <c r="K3" s="148" t="s">
        <v>73</v>
      </c>
      <c r="L3" s="148" t="s">
        <v>30</v>
      </c>
      <c r="M3" s="148" t="s">
        <v>32</v>
      </c>
      <c r="N3" s="148" t="s">
        <v>74</v>
      </c>
      <c r="O3" s="148" t="s">
        <v>75</v>
      </c>
      <c r="P3" s="148" t="s">
        <v>76</v>
      </c>
      <c r="Q3" s="255" t="s">
        <v>77</v>
      </c>
      <c r="R3" s="255" t="s">
        <v>78</v>
      </c>
      <c r="S3" s="255" t="s">
        <v>79</v>
      </c>
      <c r="T3" s="255" t="s">
        <v>80</v>
      </c>
      <c r="U3" s="255" t="s">
        <v>81</v>
      </c>
      <c r="V3" s="255" t="s">
        <v>82</v>
      </c>
      <c r="W3" s="255" t="s">
        <v>83</v>
      </c>
      <c r="X3" s="255" t="s">
        <v>84</v>
      </c>
      <c r="Y3" s="255" t="s">
        <v>52</v>
      </c>
      <c r="Z3" s="147" t="s">
        <v>85</v>
      </c>
      <c r="AA3" s="147" t="s">
        <v>86</v>
      </c>
      <c r="AB3" s="147" t="s">
        <v>87</v>
      </c>
      <c r="AC3" s="147" t="s">
        <v>88</v>
      </c>
      <c r="AD3" s="147" t="s">
        <v>89</v>
      </c>
      <c r="AE3" s="147" t="s">
        <v>90</v>
      </c>
      <c r="AF3" s="147" t="s">
        <v>91</v>
      </c>
      <c r="AG3" s="147" t="s">
        <v>52</v>
      </c>
      <c r="AH3" s="183" t="s">
        <v>56</v>
      </c>
      <c r="AI3" s="184" t="s">
        <v>58</v>
      </c>
      <c r="AJ3" s="184" t="s">
        <v>60</v>
      </c>
      <c r="AK3" s="184" t="s">
        <v>62</v>
      </c>
      <c r="AL3" s="184" t="s">
        <v>64</v>
      </c>
      <c r="AM3" s="184" t="s">
        <v>92</v>
      </c>
    </row>
    <row r="4" spans="2:39" ht="145.5" customHeight="1" x14ac:dyDescent="0.2">
      <c r="B4" s="185" t="s">
        <v>93</v>
      </c>
      <c r="C4" s="269" t="s">
        <v>94</v>
      </c>
      <c r="D4" s="186" t="s">
        <v>95</v>
      </c>
      <c r="E4" s="249">
        <v>2</v>
      </c>
      <c r="F4" s="194" t="s">
        <v>96</v>
      </c>
      <c r="G4" s="194" t="s">
        <v>97</v>
      </c>
      <c r="H4" s="192" t="s">
        <v>98</v>
      </c>
      <c r="I4" s="187" t="s">
        <v>99</v>
      </c>
      <c r="J4" s="195">
        <v>5</v>
      </c>
      <c r="K4" s="185" t="s">
        <v>100</v>
      </c>
      <c r="L4" s="188" t="s">
        <v>101</v>
      </c>
      <c r="M4" s="189">
        <v>1</v>
      </c>
      <c r="N4" s="196">
        <v>2023</v>
      </c>
      <c r="O4" s="196">
        <v>2026</v>
      </c>
      <c r="P4" s="196"/>
      <c r="Q4" s="231">
        <v>45930</v>
      </c>
      <c r="R4" s="243" t="s">
        <v>102</v>
      </c>
      <c r="S4" s="232">
        <v>0</v>
      </c>
      <c r="T4" s="233">
        <v>0</v>
      </c>
      <c r="U4" s="234">
        <f t="shared" ref="U4:U21" si="0">(IF(OR($M4="",T4=""),"",IF(OR($M4=0,T4=0),0,IF((T4*100%)/$M4&gt;100%,100%,(T4*100%)/$M4))))</f>
        <v>0</v>
      </c>
      <c r="V4" s="235" t="s">
        <v>103</v>
      </c>
      <c r="W4" s="256" t="s">
        <v>104</v>
      </c>
      <c r="X4" s="232" t="s">
        <v>105</v>
      </c>
      <c r="Y4" s="236" t="str">
        <f t="shared" ref="Y4:Y33" si="1">IF(U4=100%,IF(U4&gt;=100%,"CUMPLIDA","ATENCIÓN"),IF(U4&lt;75%,"ATENCIÓN","EN EJECUCIÓN"))</f>
        <v>ATENCIÓN</v>
      </c>
      <c r="Z4" s="151"/>
      <c r="AA4" s="151"/>
      <c r="AB4" s="151"/>
      <c r="AC4" s="151"/>
      <c r="AD4" s="151"/>
      <c r="AE4" s="151"/>
      <c r="AF4" s="151"/>
      <c r="AG4" s="151"/>
      <c r="AH4" s="232" t="str">
        <f t="shared" ref="AH4:AH33" si="2">IF(AG4="CUMPLIDA", "SI", "NO")</f>
        <v>NO</v>
      </c>
      <c r="AI4" s="172" t="s">
        <v>106</v>
      </c>
      <c r="AJ4" s="230" t="str">
        <f t="shared" ref="AJ4:AJ33" si="3">IF(AG4="CUMPLIDA",IF(AND(AH4="SI",AI4="NO"),"EFECTIVA",IF(AND(AH4="NO",AI4="NO"),"INEFECTIVA",IF(AND(AH4="NO",AI4="SI"),"INEFECTIVA",IF(AND(AH4="SI",AI4="SI"),"INEFECTIVA")))),"NO APLICA")</f>
        <v>NO APLICA</v>
      </c>
      <c r="AK4" s="238" t="str">
        <f t="shared" ref="AK4:AK33" si="4">IF(AJ4="EFECTIVA","NO",IF(AJ4="INEFECTIVA","SI","NO APLICA"))</f>
        <v>NO APLICA</v>
      </c>
      <c r="AL4" s="232" t="s">
        <v>107</v>
      </c>
      <c r="AM4" s="150"/>
    </row>
    <row r="5" spans="2:39" ht="145.5" customHeight="1" x14ac:dyDescent="0.2">
      <c r="B5" s="185" t="s">
        <v>93</v>
      </c>
      <c r="C5" s="270"/>
      <c r="D5" s="186" t="s">
        <v>95</v>
      </c>
      <c r="E5" s="249">
        <v>3</v>
      </c>
      <c r="F5" s="194" t="s">
        <v>108</v>
      </c>
      <c r="G5" s="194" t="s">
        <v>109</v>
      </c>
      <c r="H5" s="200" t="s">
        <v>110</v>
      </c>
      <c r="I5" s="187" t="s">
        <v>111</v>
      </c>
      <c r="J5" s="195">
        <v>5</v>
      </c>
      <c r="K5" s="185" t="s">
        <v>100</v>
      </c>
      <c r="L5" s="188" t="s">
        <v>101</v>
      </c>
      <c r="M5" s="189">
        <v>1</v>
      </c>
      <c r="N5" s="196">
        <v>2026</v>
      </c>
      <c r="O5" s="196">
        <v>2028</v>
      </c>
      <c r="P5" s="196"/>
      <c r="Q5" s="231">
        <v>45930</v>
      </c>
      <c r="R5" s="243" t="s">
        <v>102</v>
      </c>
      <c r="S5" s="232">
        <v>0</v>
      </c>
      <c r="T5" s="233">
        <v>0</v>
      </c>
      <c r="U5" s="234">
        <f t="shared" si="0"/>
        <v>0</v>
      </c>
      <c r="V5" s="235" t="s">
        <v>103</v>
      </c>
      <c r="W5" s="256" t="s">
        <v>104</v>
      </c>
      <c r="X5" s="232" t="s">
        <v>105</v>
      </c>
      <c r="Y5" s="236" t="str">
        <f t="shared" si="1"/>
        <v>ATENCIÓN</v>
      </c>
      <c r="Z5" s="151"/>
      <c r="AA5" s="151"/>
      <c r="AB5" s="151"/>
      <c r="AC5" s="151"/>
      <c r="AD5" s="151"/>
      <c r="AE5" s="151"/>
      <c r="AF5" s="151"/>
      <c r="AG5" s="151"/>
      <c r="AH5" s="232" t="str">
        <f t="shared" si="2"/>
        <v>NO</v>
      </c>
      <c r="AI5" s="172" t="s">
        <v>106</v>
      </c>
      <c r="AJ5" s="230" t="str">
        <f t="shared" si="3"/>
        <v>NO APLICA</v>
      </c>
      <c r="AK5" s="238" t="str">
        <f t="shared" si="4"/>
        <v>NO APLICA</v>
      </c>
      <c r="AL5" s="232" t="s">
        <v>107</v>
      </c>
      <c r="AM5" s="150"/>
    </row>
    <row r="6" spans="2:39" ht="145.5" customHeight="1" x14ac:dyDescent="0.2">
      <c r="B6" s="185" t="s">
        <v>93</v>
      </c>
      <c r="C6" s="282"/>
      <c r="D6" s="186" t="s">
        <v>95</v>
      </c>
      <c r="E6" s="249">
        <v>4</v>
      </c>
      <c r="F6" s="194" t="s">
        <v>112</v>
      </c>
      <c r="G6" s="194" t="s">
        <v>109</v>
      </c>
      <c r="H6" s="200" t="s">
        <v>113</v>
      </c>
      <c r="I6" s="187" t="s">
        <v>114</v>
      </c>
      <c r="J6" s="195">
        <v>1</v>
      </c>
      <c r="K6" s="185" t="s">
        <v>100</v>
      </c>
      <c r="L6" s="188" t="s">
        <v>101</v>
      </c>
      <c r="M6" s="189">
        <v>1</v>
      </c>
      <c r="N6" s="196">
        <v>2028</v>
      </c>
      <c r="O6" s="196">
        <v>2028</v>
      </c>
      <c r="P6" s="196"/>
      <c r="Q6" s="231">
        <v>45930</v>
      </c>
      <c r="R6" s="243" t="s">
        <v>102</v>
      </c>
      <c r="S6" s="232">
        <v>0</v>
      </c>
      <c r="T6" s="233">
        <v>0</v>
      </c>
      <c r="U6" s="234">
        <f t="shared" si="0"/>
        <v>0</v>
      </c>
      <c r="V6" s="235" t="s">
        <v>103</v>
      </c>
      <c r="W6" s="256" t="s">
        <v>115</v>
      </c>
      <c r="X6" s="232" t="s">
        <v>105</v>
      </c>
      <c r="Y6" s="236" t="str">
        <f t="shared" si="1"/>
        <v>ATENCIÓN</v>
      </c>
      <c r="Z6" s="151"/>
      <c r="AA6" s="151"/>
      <c r="AB6" s="151"/>
      <c r="AC6" s="151"/>
      <c r="AD6" s="151"/>
      <c r="AE6" s="151"/>
      <c r="AF6" s="151"/>
      <c r="AG6" s="151"/>
      <c r="AH6" s="232" t="str">
        <f t="shared" si="2"/>
        <v>NO</v>
      </c>
      <c r="AI6" s="172" t="s">
        <v>106</v>
      </c>
      <c r="AJ6" s="230" t="str">
        <f t="shared" si="3"/>
        <v>NO APLICA</v>
      </c>
      <c r="AK6" s="238" t="str">
        <f t="shared" si="4"/>
        <v>NO APLICA</v>
      </c>
      <c r="AL6" s="232" t="s">
        <v>107</v>
      </c>
      <c r="AM6" s="150"/>
    </row>
    <row r="7" spans="2:39" ht="145.5" customHeight="1" x14ac:dyDescent="0.2">
      <c r="B7" s="185" t="s">
        <v>93</v>
      </c>
      <c r="C7" s="197" t="s">
        <v>116</v>
      </c>
      <c r="D7" s="186" t="s">
        <v>95</v>
      </c>
      <c r="E7" s="249">
        <v>5</v>
      </c>
      <c r="F7" s="198" t="s">
        <v>117</v>
      </c>
      <c r="G7" s="185" t="s">
        <v>118</v>
      </c>
      <c r="H7" s="259" t="s">
        <v>119</v>
      </c>
      <c r="I7" s="185" t="s">
        <v>120</v>
      </c>
      <c r="J7" s="195">
        <v>1</v>
      </c>
      <c r="K7" s="185" t="s">
        <v>100</v>
      </c>
      <c r="L7" s="185" t="s">
        <v>101</v>
      </c>
      <c r="M7" s="189">
        <v>1</v>
      </c>
      <c r="N7" s="191">
        <v>44927</v>
      </c>
      <c r="O7" s="245">
        <v>45504</v>
      </c>
      <c r="P7" s="245">
        <v>46022</v>
      </c>
      <c r="Q7" s="231">
        <v>45930</v>
      </c>
      <c r="R7" s="243" t="s">
        <v>121</v>
      </c>
      <c r="S7" s="232">
        <v>0</v>
      </c>
      <c r="T7" s="233">
        <v>0</v>
      </c>
      <c r="U7" s="234">
        <f t="shared" ref="U7:U8" si="5">(IF(OR($M7="",T7=""),"",IF(OR($M7=0,T7=0),0,IF((T7*100%)/$M7&gt;100%,100%,(T7*100%)/$M7))))</f>
        <v>0</v>
      </c>
      <c r="V7" s="235" t="s">
        <v>103</v>
      </c>
      <c r="W7" s="332" t="s">
        <v>122</v>
      </c>
      <c r="X7" s="232" t="s">
        <v>105</v>
      </c>
      <c r="Y7" s="236" t="str">
        <f t="shared" si="1"/>
        <v>ATENCIÓN</v>
      </c>
      <c r="Z7" s="151"/>
      <c r="AA7" s="151"/>
      <c r="AB7" s="151"/>
      <c r="AC7" s="151"/>
      <c r="AD7" s="151"/>
      <c r="AE7" s="151"/>
      <c r="AF7" s="151"/>
      <c r="AG7" s="151"/>
      <c r="AH7" s="232" t="str">
        <f t="shared" si="2"/>
        <v>NO</v>
      </c>
      <c r="AI7" s="172" t="s">
        <v>106</v>
      </c>
      <c r="AJ7" s="230" t="str">
        <f t="shared" si="3"/>
        <v>NO APLICA</v>
      </c>
      <c r="AK7" s="238" t="str">
        <f t="shared" si="4"/>
        <v>NO APLICA</v>
      </c>
      <c r="AL7" s="232" t="s">
        <v>107</v>
      </c>
      <c r="AM7" s="150"/>
    </row>
    <row r="8" spans="2:39" ht="145.5" customHeight="1" x14ac:dyDescent="0.2">
      <c r="B8" s="185" t="s">
        <v>93</v>
      </c>
      <c r="C8" s="269" t="s">
        <v>123</v>
      </c>
      <c r="D8" s="186" t="s">
        <v>95</v>
      </c>
      <c r="E8" s="250">
        <v>13</v>
      </c>
      <c r="F8" s="199" t="s">
        <v>124</v>
      </c>
      <c r="G8" s="199" t="s">
        <v>125</v>
      </c>
      <c r="H8" s="200" t="s">
        <v>126</v>
      </c>
      <c r="I8" s="187" t="s">
        <v>127</v>
      </c>
      <c r="J8" s="195">
        <v>2</v>
      </c>
      <c r="K8" s="185"/>
      <c r="L8" s="188" t="s">
        <v>128</v>
      </c>
      <c r="M8" s="189">
        <v>1</v>
      </c>
      <c r="N8" s="201">
        <v>44928</v>
      </c>
      <c r="O8" s="245">
        <v>45504</v>
      </c>
      <c r="P8" s="245">
        <v>46022</v>
      </c>
      <c r="Q8" s="231">
        <v>45930</v>
      </c>
      <c r="R8" s="243" t="s">
        <v>129</v>
      </c>
      <c r="S8" s="232">
        <v>0</v>
      </c>
      <c r="T8" s="233">
        <v>0</v>
      </c>
      <c r="U8" s="234">
        <f t="shared" si="5"/>
        <v>0</v>
      </c>
      <c r="V8" s="235" t="s">
        <v>103</v>
      </c>
      <c r="W8" s="256" t="s">
        <v>130</v>
      </c>
      <c r="X8" s="232" t="s">
        <v>105</v>
      </c>
      <c r="Y8" s="236" t="str">
        <f t="shared" si="1"/>
        <v>ATENCIÓN</v>
      </c>
      <c r="Z8" s="151"/>
      <c r="AA8" s="151"/>
      <c r="AB8" s="151"/>
      <c r="AC8" s="151"/>
      <c r="AD8" s="151"/>
      <c r="AE8" s="151"/>
      <c r="AF8" s="151"/>
      <c r="AG8" s="151"/>
      <c r="AH8" s="232" t="str">
        <f t="shared" si="2"/>
        <v>NO</v>
      </c>
      <c r="AI8" s="172" t="s">
        <v>106</v>
      </c>
      <c r="AJ8" s="230" t="str">
        <f t="shared" si="3"/>
        <v>NO APLICA</v>
      </c>
      <c r="AK8" s="238" t="str">
        <f t="shared" si="4"/>
        <v>NO APLICA</v>
      </c>
      <c r="AL8" s="232" t="s">
        <v>107</v>
      </c>
      <c r="AM8" s="150"/>
    </row>
    <row r="9" spans="2:39" ht="145.5" customHeight="1" x14ac:dyDescent="0.2">
      <c r="B9" s="185" t="s">
        <v>93</v>
      </c>
      <c r="C9" s="270"/>
      <c r="D9" s="186" t="s">
        <v>95</v>
      </c>
      <c r="E9" s="249">
        <v>16</v>
      </c>
      <c r="F9" s="202" t="s">
        <v>131</v>
      </c>
      <c r="G9" s="202" t="s">
        <v>132</v>
      </c>
      <c r="H9" s="203" t="s">
        <v>133</v>
      </c>
      <c r="I9" s="185" t="s">
        <v>134</v>
      </c>
      <c r="J9" s="195">
        <v>1</v>
      </c>
      <c r="K9" s="185"/>
      <c r="L9" s="188" t="s">
        <v>128</v>
      </c>
      <c r="M9" s="189">
        <v>1</v>
      </c>
      <c r="N9" s="201">
        <v>44928</v>
      </c>
      <c r="O9" s="245">
        <v>45504</v>
      </c>
      <c r="P9" s="245">
        <v>46022</v>
      </c>
      <c r="Q9" s="231">
        <v>45930</v>
      </c>
      <c r="R9" s="243" t="s">
        <v>135</v>
      </c>
      <c r="S9" s="237">
        <v>0</v>
      </c>
      <c r="T9" s="233">
        <f t="shared" ref="T9:T21" si="6">(IF(S9="","",IF(OR($J9=0,$J9="",Q9=""),"",S9/$J9)))</f>
        <v>0</v>
      </c>
      <c r="U9" s="234">
        <f t="shared" si="0"/>
        <v>0</v>
      </c>
      <c r="V9" s="235" t="s">
        <v>103</v>
      </c>
      <c r="W9" s="332" t="s">
        <v>136</v>
      </c>
      <c r="X9" s="232" t="s">
        <v>105</v>
      </c>
      <c r="Y9" s="236" t="str">
        <f t="shared" si="1"/>
        <v>ATENCIÓN</v>
      </c>
      <c r="Z9" s="151"/>
      <c r="AA9" s="151"/>
      <c r="AB9" s="151"/>
      <c r="AC9" s="151"/>
      <c r="AD9" s="151"/>
      <c r="AE9" s="151"/>
      <c r="AF9" s="151"/>
      <c r="AG9" s="151"/>
      <c r="AH9" s="232" t="str">
        <f t="shared" si="2"/>
        <v>NO</v>
      </c>
      <c r="AI9" s="172" t="s">
        <v>106</v>
      </c>
      <c r="AJ9" s="230" t="str">
        <f t="shared" si="3"/>
        <v>NO APLICA</v>
      </c>
      <c r="AK9" s="238" t="str">
        <f t="shared" si="4"/>
        <v>NO APLICA</v>
      </c>
      <c r="AL9" s="232" t="s">
        <v>107</v>
      </c>
      <c r="AM9" s="150"/>
    </row>
    <row r="10" spans="2:39" ht="145.5" customHeight="1" x14ac:dyDescent="0.2">
      <c r="B10" s="185" t="s">
        <v>93</v>
      </c>
      <c r="C10" s="270"/>
      <c r="D10" s="186" t="s">
        <v>95</v>
      </c>
      <c r="E10" s="250">
        <v>16</v>
      </c>
      <c r="F10" s="202" t="s">
        <v>131</v>
      </c>
      <c r="G10" s="202" t="s">
        <v>132</v>
      </c>
      <c r="H10" s="194" t="s">
        <v>137</v>
      </c>
      <c r="I10" s="194" t="s">
        <v>138</v>
      </c>
      <c r="J10" s="195">
        <v>1</v>
      </c>
      <c r="K10" s="185"/>
      <c r="L10" s="188" t="s">
        <v>128</v>
      </c>
      <c r="M10" s="189">
        <v>1</v>
      </c>
      <c r="N10" s="201">
        <v>44928</v>
      </c>
      <c r="O10" s="245">
        <v>45504</v>
      </c>
      <c r="P10" s="245">
        <v>46022</v>
      </c>
      <c r="Q10" s="231">
        <v>45930</v>
      </c>
      <c r="R10" s="258" t="s">
        <v>135</v>
      </c>
      <c r="S10" s="232">
        <v>0</v>
      </c>
      <c r="T10" s="233">
        <f t="shared" si="6"/>
        <v>0</v>
      </c>
      <c r="U10" s="234">
        <f t="shared" si="0"/>
        <v>0</v>
      </c>
      <c r="V10" s="235" t="s">
        <v>103</v>
      </c>
      <c r="W10" s="332" t="s">
        <v>136</v>
      </c>
      <c r="X10" s="232" t="s">
        <v>105</v>
      </c>
      <c r="Y10" s="236" t="str">
        <f t="shared" si="1"/>
        <v>ATENCIÓN</v>
      </c>
      <c r="Z10" s="151"/>
      <c r="AA10" s="151"/>
      <c r="AB10" s="151"/>
      <c r="AC10" s="151"/>
      <c r="AD10" s="151"/>
      <c r="AE10" s="151"/>
      <c r="AF10" s="151"/>
      <c r="AG10" s="151"/>
      <c r="AH10" s="232" t="str">
        <f t="shared" si="2"/>
        <v>NO</v>
      </c>
      <c r="AI10" s="172" t="s">
        <v>106</v>
      </c>
      <c r="AJ10" s="230" t="str">
        <f t="shared" si="3"/>
        <v>NO APLICA</v>
      </c>
      <c r="AK10" s="238" t="str">
        <f t="shared" si="4"/>
        <v>NO APLICA</v>
      </c>
      <c r="AL10" s="232" t="s">
        <v>107</v>
      </c>
      <c r="AM10" s="150"/>
    </row>
    <row r="11" spans="2:39" ht="145.5" customHeight="1" x14ac:dyDescent="0.2">
      <c r="B11" s="185" t="s">
        <v>93</v>
      </c>
      <c r="C11" s="270"/>
      <c r="D11" s="186" t="s">
        <v>95</v>
      </c>
      <c r="E11" s="249">
        <v>16</v>
      </c>
      <c r="F11" s="202" t="s">
        <v>131</v>
      </c>
      <c r="G11" s="202" t="s">
        <v>132</v>
      </c>
      <c r="H11" s="194" t="s">
        <v>139</v>
      </c>
      <c r="I11" s="194" t="s">
        <v>140</v>
      </c>
      <c r="J11" s="195">
        <v>1</v>
      </c>
      <c r="K11" s="185"/>
      <c r="L11" s="188" t="s">
        <v>128</v>
      </c>
      <c r="M11" s="189">
        <v>0.5</v>
      </c>
      <c r="N11" s="201">
        <v>44928</v>
      </c>
      <c r="O11" s="245">
        <v>45504</v>
      </c>
      <c r="P11" s="245">
        <v>46022</v>
      </c>
      <c r="Q11" s="231">
        <v>45930</v>
      </c>
      <c r="R11" s="258" t="s">
        <v>135</v>
      </c>
      <c r="S11" s="232">
        <v>0</v>
      </c>
      <c r="T11" s="233">
        <f t="shared" si="6"/>
        <v>0</v>
      </c>
      <c r="U11" s="234">
        <f t="shared" si="0"/>
        <v>0</v>
      </c>
      <c r="V11" s="235" t="s">
        <v>103</v>
      </c>
      <c r="W11" s="332" t="s">
        <v>136</v>
      </c>
      <c r="X11" s="232" t="s">
        <v>105</v>
      </c>
      <c r="Y11" s="236" t="str">
        <f t="shared" si="1"/>
        <v>ATENCIÓN</v>
      </c>
      <c r="Z11" s="151"/>
      <c r="AA11" s="151"/>
      <c r="AB11" s="151"/>
      <c r="AC11" s="151"/>
      <c r="AD11" s="151"/>
      <c r="AE11" s="151"/>
      <c r="AF11" s="151"/>
      <c r="AG11" s="151"/>
      <c r="AH11" s="232" t="str">
        <f t="shared" si="2"/>
        <v>NO</v>
      </c>
      <c r="AI11" s="172" t="s">
        <v>106</v>
      </c>
      <c r="AJ11" s="230" t="str">
        <f t="shared" si="3"/>
        <v>NO APLICA</v>
      </c>
      <c r="AK11" s="238" t="str">
        <f t="shared" si="4"/>
        <v>NO APLICA</v>
      </c>
      <c r="AL11" s="232" t="s">
        <v>107</v>
      </c>
      <c r="AM11" s="232"/>
    </row>
    <row r="12" spans="2:39" ht="145.5" customHeight="1" x14ac:dyDescent="0.2">
      <c r="B12" s="185" t="s">
        <v>93</v>
      </c>
      <c r="C12" s="270"/>
      <c r="D12" s="186" t="s">
        <v>95</v>
      </c>
      <c r="E12" s="249">
        <v>20</v>
      </c>
      <c r="F12" s="205" t="s">
        <v>141</v>
      </c>
      <c r="G12" s="205" t="s">
        <v>142</v>
      </c>
      <c r="H12" s="204" t="s">
        <v>143</v>
      </c>
      <c r="I12" s="204" t="s">
        <v>144</v>
      </c>
      <c r="J12" s="195">
        <v>1</v>
      </c>
      <c r="K12" s="185"/>
      <c r="L12" s="188" t="s">
        <v>128</v>
      </c>
      <c r="M12" s="189">
        <v>1</v>
      </c>
      <c r="N12" s="201">
        <v>44958</v>
      </c>
      <c r="O12" s="246">
        <v>45291</v>
      </c>
      <c r="P12" s="244">
        <v>46022</v>
      </c>
      <c r="Q12" s="231">
        <v>45930</v>
      </c>
      <c r="R12" s="243" t="s">
        <v>145</v>
      </c>
      <c r="S12" s="232">
        <v>0</v>
      </c>
      <c r="T12" s="233">
        <f t="shared" si="6"/>
        <v>0</v>
      </c>
      <c r="U12" s="234">
        <f t="shared" si="0"/>
        <v>0</v>
      </c>
      <c r="V12" s="235" t="s">
        <v>103</v>
      </c>
      <c r="W12" s="258" t="s">
        <v>146</v>
      </c>
      <c r="X12" s="232" t="s">
        <v>105</v>
      </c>
      <c r="Y12" s="236" t="str">
        <f t="shared" si="1"/>
        <v>ATENCIÓN</v>
      </c>
      <c r="Z12" s="151"/>
      <c r="AA12" s="151"/>
      <c r="AB12" s="151"/>
      <c r="AC12" s="151"/>
      <c r="AD12" s="151"/>
      <c r="AE12" s="151"/>
      <c r="AF12" s="151"/>
      <c r="AG12" s="151"/>
      <c r="AH12" s="232" t="str">
        <f t="shared" si="2"/>
        <v>NO</v>
      </c>
      <c r="AI12" s="172" t="s">
        <v>106</v>
      </c>
      <c r="AJ12" s="230" t="str">
        <f t="shared" si="3"/>
        <v>NO APLICA</v>
      </c>
      <c r="AK12" s="238" t="str">
        <f t="shared" si="4"/>
        <v>NO APLICA</v>
      </c>
      <c r="AL12" s="232" t="s">
        <v>107</v>
      </c>
      <c r="AM12" s="150"/>
    </row>
    <row r="13" spans="2:39" ht="145.5" customHeight="1" x14ac:dyDescent="0.2">
      <c r="B13" s="185" t="s">
        <v>93</v>
      </c>
      <c r="C13" s="270"/>
      <c r="D13" s="186" t="s">
        <v>95</v>
      </c>
      <c r="E13" s="249">
        <v>20</v>
      </c>
      <c r="F13" s="205" t="s">
        <v>141</v>
      </c>
      <c r="G13" s="205" t="s">
        <v>142</v>
      </c>
      <c r="H13" s="204" t="s">
        <v>147</v>
      </c>
      <c r="I13" s="204" t="s">
        <v>148</v>
      </c>
      <c r="J13" s="195">
        <v>1</v>
      </c>
      <c r="K13" s="185"/>
      <c r="L13" s="188" t="s">
        <v>128</v>
      </c>
      <c r="M13" s="189">
        <v>1</v>
      </c>
      <c r="N13" s="201">
        <v>44958</v>
      </c>
      <c r="O13" s="246">
        <v>45291</v>
      </c>
      <c r="P13" s="244">
        <v>46022</v>
      </c>
      <c r="Q13" s="231">
        <v>45930</v>
      </c>
      <c r="R13" s="243" t="s">
        <v>145</v>
      </c>
      <c r="S13" s="232">
        <v>0</v>
      </c>
      <c r="T13" s="233">
        <f t="shared" si="6"/>
        <v>0</v>
      </c>
      <c r="U13" s="234">
        <f t="shared" si="0"/>
        <v>0</v>
      </c>
      <c r="V13" s="235" t="s">
        <v>103</v>
      </c>
      <c r="W13" s="258" t="s">
        <v>146</v>
      </c>
      <c r="X13" s="232" t="s">
        <v>105</v>
      </c>
      <c r="Y13" s="236" t="str">
        <f t="shared" si="1"/>
        <v>ATENCIÓN</v>
      </c>
      <c r="Z13" s="151"/>
      <c r="AA13" s="151"/>
      <c r="AB13" s="151"/>
      <c r="AC13" s="151"/>
      <c r="AD13" s="151"/>
      <c r="AE13" s="151"/>
      <c r="AF13" s="151"/>
      <c r="AG13" s="151"/>
      <c r="AH13" s="232" t="str">
        <f t="shared" si="2"/>
        <v>NO</v>
      </c>
      <c r="AI13" s="172" t="s">
        <v>106</v>
      </c>
      <c r="AJ13" s="230" t="str">
        <f t="shared" si="3"/>
        <v>NO APLICA</v>
      </c>
      <c r="AK13" s="238" t="str">
        <f t="shared" si="4"/>
        <v>NO APLICA</v>
      </c>
      <c r="AL13" s="232" t="s">
        <v>107</v>
      </c>
      <c r="AM13" s="150"/>
    </row>
    <row r="14" spans="2:39" ht="145.5" customHeight="1" x14ac:dyDescent="0.2">
      <c r="B14" s="185" t="s">
        <v>93</v>
      </c>
      <c r="C14" s="271" t="s">
        <v>149</v>
      </c>
      <c r="D14" s="186" t="s">
        <v>95</v>
      </c>
      <c r="E14" s="206">
        <v>22</v>
      </c>
      <c r="F14" s="193" t="s">
        <v>150</v>
      </c>
      <c r="G14" s="193" t="s">
        <v>151</v>
      </c>
      <c r="H14" s="248" t="s">
        <v>152</v>
      </c>
      <c r="I14" s="193" t="s">
        <v>153</v>
      </c>
      <c r="J14" s="207">
        <v>14</v>
      </c>
      <c r="K14" s="150" t="s">
        <v>154</v>
      </c>
      <c r="L14" s="193" t="s">
        <v>155</v>
      </c>
      <c r="M14" s="189">
        <v>1</v>
      </c>
      <c r="N14" s="190">
        <v>45292</v>
      </c>
      <c r="O14" s="245">
        <v>45657</v>
      </c>
      <c r="P14" s="201">
        <v>46022</v>
      </c>
      <c r="Q14" s="231">
        <v>45930</v>
      </c>
      <c r="R14" s="243" t="s">
        <v>156</v>
      </c>
      <c r="S14" s="240">
        <v>0</v>
      </c>
      <c r="T14" s="233">
        <f t="shared" si="6"/>
        <v>0</v>
      </c>
      <c r="U14" s="234">
        <f t="shared" si="0"/>
        <v>0</v>
      </c>
      <c r="V14" s="235" t="s">
        <v>103</v>
      </c>
      <c r="W14" s="256" t="s">
        <v>157</v>
      </c>
      <c r="X14" s="232" t="s">
        <v>105</v>
      </c>
      <c r="Y14" s="236" t="str">
        <f t="shared" si="1"/>
        <v>ATENCIÓN</v>
      </c>
      <c r="Z14" s="151"/>
      <c r="AA14" s="151"/>
      <c r="AB14" s="151"/>
      <c r="AC14" s="151"/>
      <c r="AD14" s="151"/>
      <c r="AE14" s="151"/>
      <c r="AF14" s="151"/>
      <c r="AG14" s="151"/>
      <c r="AH14" s="232" t="str">
        <f t="shared" si="2"/>
        <v>NO</v>
      </c>
      <c r="AI14" s="172" t="s">
        <v>106</v>
      </c>
      <c r="AJ14" s="230" t="str">
        <f t="shared" si="3"/>
        <v>NO APLICA</v>
      </c>
      <c r="AK14" s="238" t="str">
        <f t="shared" si="4"/>
        <v>NO APLICA</v>
      </c>
      <c r="AL14" s="232" t="s">
        <v>107</v>
      </c>
      <c r="AM14" s="150"/>
    </row>
    <row r="15" spans="2:39" ht="145.5" customHeight="1" x14ac:dyDescent="0.2">
      <c r="B15" s="185" t="s">
        <v>93</v>
      </c>
      <c r="C15" s="271"/>
      <c r="D15" s="186" t="s">
        <v>95</v>
      </c>
      <c r="E15" s="206">
        <v>24</v>
      </c>
      <c r="F15" s="208" t="s">
        <v>158</v>
      </c>
      <c r="G15" s="208" t="s">
        <v>159</v>
      </c>
      <c r="H15" s="257" t="s">
        <v>160</v>
      </c>
      <c r="I15" s="193" t="s">
        <v>161</v>
      </c>
      <c r="J15" s="207">
        <v>1</v>
      </c>
      <c r="K15" s="150" t="s">
        <v>162</v>
      </c>
      <c r="L15" s="193" t="s">
        <v>155</v>
      </c>
      <c r="M15" s="189">
        <v>1</v>
      </c>
      <c r="N15" s="190">
        <v>45139</v>
      </c>
      <c r="O15" s="245">
        <v>45473</v>
      </c>
      <c r="P15" s="244">
        <v>46022</v>
      </c>
      <c r="Q15" s="231">
        <v>45930</v>
      </c>
      <c r="R15" s="243" t="s">
        <v>163</v>
      </c>
      <c r="S15" s="241">
        <v>0</v>
      </c>
      <c r="T15" s="233">
        <f t="shared" si="6"/>
        <v>0</v>
      </c>
      <c r="U15" s="234">
        <f t="shared" si="0"/>
        <v>0</v>
      </c>
      <c r="V15" s="235" t="s">
        <v>103</v>
      </c>
      <c r="W15" s="256" t="s">
        <v>164</v>
      </c>
      <c r="X15" s="232" t="s">
        <v>105</v>
      </c>
      <c r="Y15" s="236" t="str">
        <f t="shared" si="1"/>
        <v>ATENCIÓN</v>
      </c>
      <c r="Z15" s="151"/>
      <c r="AA15" s="151"/>
      <c r="AB15" s="151"/>
      <c r="AC15" s="151"/>
      <c r="AD15" s="151"/>
      <c r="AE15" s="151"/>
      <c r="AF15" s="151"/>
      <c r="AG15" s="151"/>
      <c r="AH15" s="232" t="str">
        <f t="shared" si="2"/>
        <v>NO</v>
      </c>
      <c r="AI15" s="172" t="s">
        <v>106</v>
      </c>
      <c r="AJ15" s="230" t="str">
        <f t="shared" si="3"/>
        <v>NO APLICA</v>
      </c>
      <c r="AK15" s="238" t="str">
        <f t="shared" si="4"/>
        <v>NO APLICA</v>
      </c>
      <c r="AL15" s="232" t="s">
        <v>107</v>
      </c>
      <c r="AM15" s="150"/>
    </row>
    <row r="16" spans="2:39" ht="145.5" customHeight="1" x14ac:dyDescent="0.2">
      <c r="B16" s="185" t="s">
        <v>93</v>
      </c>
      <c r="C16" s="271"/>
      <c r="D16" s="186" t="s">
        <v>95</v>
      </c>
      <c r="E16" s="206">
        <v>25</v>
      </c>
      <c r="F16" s="208" t="s">
        <v>165</v>
      </c>
      <c r="G16" s="208" t="s">
        <v>166</v>
      </c>
      <c r="H16" s="209" t="s">
        <v>167</v>
      </c>
      <c r="I16" s="193" t="s">
        <v>168</v>
      </c>
      <c r="J16" s="207">
        <v>1</v>
      </c>
      <c r="K16" s="150" t="s">
        <v>162</v>
      </c>
      <c r="L16" s="193" t="s">
        <v>155</v>
      </c>
      <c r="M16" s="189">
        <v>1</v>
      </c>
      <c r="N16" s="190">
        <v>45170</v>
      </c>
      <c r="O16" s="245">
        <v>45504</v>
      </c>
      <c r="P16" s="245">
        <v>46022</v>
      </c>
      <c r="Q16" s="231">
        <v>45930</v>
      </c>
      <c r="R16" s="243" t="s">
        <v>169</v>
      </c>
      <c r="S16" s="242">
        <v>0</v>
      </c>
      <c r="T16" s="233">
        <f t="shared" si="6"/>
        <v>0</v>
      </c>
      <c r="U16" s="234">
        <f t="shared" si="0"/>
        <v>0</v>
      </c>
      <c r="V16" s="235" t="s">
        <v>103</v>
      </c>
      <c r="W16" s="256" t="s">
        <v>170</v>
      </c>
      <c r="X16" s="232" t="s">
        <v>105</v>
      </c>
      <c r="Y16" s="236" t="str">
        <f t="shared" si="1"/>
        <v>ATENCIÓN</v>
      </c>
      <c r="Z16" s="151"/>
      <c r="AA16" s="151"/>
      <c r="AB16" s="151"/>
      <c r="AC16" s="151"/>
      <c r="AD16" s="151"/>
      <c r="AE16" s="151"/>
      <c r="AF16" s="151"/>
      <c r="AG16" s="151"/>
      <c r="AH16" s="232" t="str">
        <f t="shared" si="2"/>
        <v>NO</v>
      </c>
      <c r="AI16" s="172" t="s">
        <v>106</v>
      </c>
      <c r="AJ16" s="230" t="str">
        <f t="shared" si="3"/>
        <v>NO APLICA</v>
      </c>
      <c r="AK16" s="238" t="str">
        <f t="shared" si="4"/>
        <v>NO APLICA</v>
      </c>
      <c r="AL16" s="232" t="s">
        <v>107</v>
      </c>
      <c r="AM16" s="150"/>
    </row>
    <row r="17" spans="2:39" ht="145.5" customHeight="1" x14ac:dyDescent="0.2">
      <c r="B17" s="185" t="s">
        <v>93</v>
      </c>
      <c r="C17" s="271"/>
      <c r="D17" s="186" t="s">
        <v>95</v>
      </c>
      <c r="E17" s="206">
        <v>25</v>
      </c>
      <c r="F17" s="208" t="s">
        <v>165</v>
      </c>
      <c r="G17" s="208" t="s">
        <v>166</v>
      </c>
      <c r="H17" s="210" t="s">
        <v>171</v>
      </c>
      <c r="I17" s="193" t="s">
        <v>172</v>
      </c>
      <c r="J17" s="193">
        <v>1</v>
      </c>
      <c r="K17" s="150" t="s">
        <v>162</v>
      </c>
      <c r="L17" s="193" t="s">
        <v>155</v>
      </c>
      <c r="M17" s="189">
        <v>1</v>
      </c>
      <c r="N17" s="190">
        <v>45170</v>
      </c>
      <c r="O17" s="245">
        <v>45657</v>
      </c>
      <c r="P17" s="245">
        <v>46021</v>
      </c>
      <c r="Q17" s="231">
        <v>45930</v>
      </c>
      <c r="R17" s="243" t="s">
        <v>169</v>
      </c>
      <c r="S17" s="232">
        <v>0</v>
      </c>
      <c r="T17" s="233">
        <f t="shared" si="6"/>
        <v>0</v>
      </c>
      <c r="U17" s="234">
        <f t="shared" si="0"/>
        <v>0</v>
      </c>
      <c r="V17" s="235" t="s">
        <v>103</v>
      </c>
      <c r="W17" s="243" t="s">
        <v>173</v>
      </c>
      <c r="X17" s="232" t="s">
        <v>105</v>
      </c>
      <c r="Y17" s="236" t="str">
        <f>IF(U17=100%,IF(U17&gt;=100%,"CUMPLIDA","ATENCIÓN"),IF(U17&lt;75%,"ATENCIÓN","EN EJECUCIÓN"))</f>
        <v>ATENCIÓN</v>
      </c>
      <c r="Z17" s="151"/>
      <c r="AA17" s="151"/>
      <c r="AB17" s="151"/>
      <c r="AC17" s="151"/>
      <c r="AD17" s="151"/>
      <c r="AE17" s="151"/>
      <c r="AF17" s="151"/>
      <c r="AG17" s="151"/>
      <c r="AH17" s="232" t="str">
        <f t="shared" si="2"/>
        <v>NO</v>
      </c>
      <c r="AI17" s="172" t="s">
        <v>106</v>
      </c>
      <c r="AJ17" s="230" t="str">
        <f t="shared" si="3"/>
        <v>NO APLICA</v>
      </c>
      <c r="AK17" s="238" t="str">
        <f t="shared" si="4"/>
        <v>NO APLICA</v>
      </c>
      <c r="AL17" s="232" t="s">
        <v>107</v>
      </c>
      <c r="AM17" s="150"/>
    </row>
    <row r="18" spans="2:39" ht="145.5" customHeight="1" x14ac:dyDescent="0.2">
      <c r="B18" s="185" t="s">
        <v>93</v>
      </c>
      <c r="C18" s="271"/>
      <c r="D18" s="186" t="s">
        <v>95</v>
      </c>
      <c r="E18" s="206">
        <v>25</v>
      </c>
      <c r="F18" s="208" t="s">
        <v>165</v>
      </c>
      <c r="G18" s="208" t="s">
        <v>166</v>
      </c>
      <c r="H18" s="210" t="s">
        <v>174</v>
      </c>
      <c r="I18" s="193" t="s">
        <v>172</v>
      </c>
      <c r="J18" s="193">
        <v>1</v>
      </c>
      <c r="K18" s="150" t="s">
        <v>162</v>
      </c>
      <c r="L18" s="193" t="s">
        <v>155</v>
      </c>
      <c r="M18" s="189">
        <v>1</v>
      </c>
      <c r="N18" s="190">
        <v>45170</v>
      </c>
      <c r="O18" s="245">
        <v>45657</v>
      </c>
      <c r="P18" s="245">
        <v>46021</v>
      </c>
      <c r="Q18" s="231">
        <v>45930</v>
      </c>
      <c r="R18" s="243" t="s">
        <v>169</v>
      </c>
      <c r="S18" s="232">
        <v>0</v>
      </c>
      <c r="T18" s="233">
        <f t="shared" ref="T18:T20" si="7">(IF(S18="","",IF(OR($J18=0,$J18="",Q18=""),"",S18/$J18)))</f>
        <v>0</v>
      </c>
      <c r="U18" s="234">
        <f t="shared" ref="U18:U20" si="8">(IF(OR($M18="",T18=""),"",IF(OR($M18=0,T18=0),0,IF((T18*100%)/$M18&gt;100%,100%,(T18*100%)/$M18))))</f>
        <v>0</v>
      </c>
      <c r="V18" s="235" t="s">
        <v>103</v>
      </c>
      <c r="W18" s="243" t="s">
        <v>175</v>
      </c>
      <c r="X18" s="232" t="s">
        <v>105</v>
      </c>
      <c r="Y18" s="236" t="str">
        <f t="shared" ref="Y18:Y20" si="9">IF(U18=100%,IF(U18&gt;=100%,"CUMPLIDA","ATENCIÓN"),IF(U18&lt;75%,"ATENCIÓN","EN EJECUCIÓN"))</f>
        <v>ATENCIÓN</v>
      </c>
      <c r="Z18" s="151"/>
      <c r="AA18" s="151"/>
      <c r="AB18" s="151"/>
      <c r="AC18" s="151"/>
      <c r="AD18" s="151"/>
      <c r="AE18" s="151"/>
      <c r="AF18" s="151"/>
      <c r="AG18" s="151"/>
      <c r="AH18" s="232" t="str">
        <f t="shared" ref="AH18:AH19" si="10">IF(AG18="CUMPLIDA", "SI", "NO")</f>
        <v>NO</v>
      </c>
      <c r="AI18" s="172" t="s">
        <v>106</v>
      </c>
      <c r="AJ18" s="230" t="str">
        <f t="shared" ref="AJ18:AJ20" si="11">IF(AG18="CUMPLIDA",IF(AND(AH18="SI",AI18="NO"),"EFECTIVA",IF(AND(AH18="NO",AI18="NO"),"INEFECTIVA",IF(AND(AH18="NO",AI18="SI"),"INEFECTIVA",IF(AND(AH18="SI",AI18="SI"),"INEFECTIVA")))),"NO APLICA")</f>
        <v>NO APLICA</v>
      </c>
      <c r="AK18" s="238" t="str">
        <f t="shared" ref="AK18:AK20" si="12">IF(AJ18="EFECTIVA","NO",IF(AJ18="INEFECTIVA","SI","NO APLICA"))</f>
        <v>NO APLICA</v>
      </c>
      <c r="AL18" s="232" t="s">
        <v>107</v>
      </c>
      <c r="AM18" s="150"/>
    </row>
    <row r="19" spans="2:39" ht="145.5" customHeight="1" x14ac:dyDescent="0.2">
      <c r="B19" s="185" t="s">
        <v>93</v>
      </c>
      <c r="C19" s="271"/>
      <c r="D19" s="186" t="s">
        <v>95</v>
      </c>
      <c r="E19" s="206">
        <v>25</v>
      </c>
      <c r="F19" s="208" t="s">
        <v>165</v>
      </c>
      <c r="G19" s="208" t="s">
        <v>166</v>
      </c>
      <c r="H19" s="210" t="s">
        <v>176</v>
      </c>
      <c r="I19" s="193" t="s">
        <v>172</v>
      </c>
      <c r="J19" s="193">
        <v>1</v>
      </c>
      <c r="K19" s="150" t="s">
        <v>162</v>
      </c>
      <c r="L19" s="193" t="s">
        <v>155</v>
      </c>
      <c r="M19" s="189">
        <v>1</v>
      </c>
      <c r="N19" s="190">
        <v>45170</v>
      </c>
      <c r="O19" s="245">
        <v>45657</v>
      </c>
      <c r="P19" s="245">
        <v>46021</v>
      </c>
      <c r="Q19" s="231">
        <v>45930</v>
      </c>
      <c r="R19" s="243" t="s">
        <v>169</v>
      </c>
      <c r="S19" s="232">
        <v>0</v>
      </c>
      <c r="T19" s="233">
        <f t="shared" si="7"/>
        <v>0</v>
      </c>
      <c r="U19" s="234">
        <f t="shared" si="8"/>
        <v>0</v>
      </c>
      <c r="V19" s="235" t="s">
        <v>103</v>
      </c>
      <c r="W19" s="243" t="s">
        <v>175</v>
      </c>
      <c r="X19" s="232" t="s">
        <v>105</v>
      </c>
      <c r="Y19" s="236" t="str">
        <f t="shared" si="9"/>
        <v>ATENCIÓN</v>
      </c>
      <c r="Z19" s="151"/>
      <c r="AA19" s="151"/>
      <c r="AB19" s="151"/>
      <c r="AC19" s="151"/>
      <c r="AD19" s="151"/>
      <c r="AE19" s="151"/>
      <c r="AF19" s="151"/>
      <c r="AG19" s="151"/>
      <c r="AH19" s="232" t="str">
        <f t="shared" si="10"/>
        <v>NO</v>
      </c>
      <c r="AI19" s="172" t="s">
        <v>106</v>
      </c>
      <c r="AJ19" s="230" t="str">
        <f t="shared" si="11"/>
        <v>NO APLICA</v>
      </c>
      <c r="AK19" s="238" t="str">
        <f t="shared" si="12"/>
        <v>NO APLICA</v>
      </c>
      <c r="AL19" s="232" t="s">
        <v>107</v>
      </c>
      <c r="AM19" s="150"/>
    </row>
    <row r="20" spans="2:39" ht="145.5" customHeight="1" x14ac:dyDescent="0.2">
      <c r="B20" s="185" t="s">
        <v>93</v>
      </c>
      <c r="C20" s="271"/>
      <c r="D20" s="186" t="s">
        <v>95</v>
      </c>
      <c r="E20" s="206">
        <v>25</v>
      </c>
      <c r="F20" s="208" t="s">
        <v>165</v>
      </c>
      <c r="G20" s="208" t="s">
        <v>166</v>
      </c>
      <c r="H20" s="210" t="s">
        <v>177</v>
      </c>
      <c r="I20" s="193" t="s">
        <v>172</v>
      </c>
      <c r="J20" s="193">
        <v>1</v>
      </c>
      <c r="K20" s="150" t="s">
        <v>162</v>
      </c>
      <c r="L20" s="193" t="s">
        <v>155</v>
      </c>
      <c r="M20" s="189">
        <v>1</v>
      </c>
      <c r="N20" s="190">
        <v>45170</v>
      </c>
      <c r="O20" s="245">
        <v>45657</v>
      </c>
      <c r="P20" s="245">
        <v>46021</v>
      </c>
      <c r="Q20" s="231">
        <v>45930</v>
      </c>
      <c r="R20" s="243" t="s">
        <v>178</v>
      </c>
      <c r="S20" s="232">
        <v>0</v>
      </c>
      <c r="T20" s="233">
        <f t="shared" si="7"/>
        <v>0</v>
      </c>
      <c r="U20" s="234">
        <f t="shared" si="8"/>
        <v>0</v>
      </c>
      <c r="V20" s="235" t="s">
        <v>103</v>
      </c>
      <c r="W20" s="243" t="s">
        <v>175</v>
      </c>
      <c r="X20" s="232" t="s">
        <v>105</v>
      </c>
      <c r="Y20" s="236" t="str">
        <f t="shared" si="9"/>
        <v>ATENCIÓN</v>
      </c>
      <c r="Z20" s="151"/>
      <c r="AA20" s="151"/>
      <c r="AB20" s="151"/>
      <c r="AC20" s="151"/>
      <c r="AD20" s="151"/>
      <c r="AE20" s="151"/>
      <c r="AF20" s="151"/>
      <c r="AG20" s="151"/>
      <c r="AH20" s="232" t="str">
        <f>IF(AG20="CUMPLIDA", "SI", "NO")</f>
        <v>NO</v>
      </c>
      <c r="AI20" s="172" t="s">
        <v>106</v>
      </c>
      <c r="AJ20" s="230" t="str">
        <f t="shared" si="11"/>
        <v>NO APLICA</v>
      </c>
      <c r="AK20" s="238" t="str">
        <f t="shared" si="12"/>
        <v>NO APLICA</v>
      </c>
      <c r="AL20" s="232" t="s">
        <v>107</v>
      </c>
      <c r="AM20" s="150"/>
    </row>
    <row r="21" spans="2:39" ht="145.5" customHeight="1" x14ac:dyDescent="0.2">
      <c r="B21" s="185" t="s">
        <v>93</v>
      </c>
      <c r="C21" s="271"/>
      <c r="D21" s="186" t="s">
        <v>95</v>
      </c>
      <c r="E21" s="206">
        <v>26</v>
      </c>
      <c r="F21" s="210" t="s">
        <v>179</v>
      </c>
      <c r="G21" s="193" t="s">
        <v>180</v>
      </c>
      <c r="H21" s="193" t="s">
        <v>181</v>
      </c>
      <c r="I21" s="193" t="s">
        <v>182</v>
      </c>
      <c r="J21" s="207">
        <v>3</v>
      </c>
      <c r="K21" s="150" t="s">
        <v>154</v>
      </c>
      <c r="L21" s="193" t="s">
        <v>155</v>
      </c>
      <c r="M21" s="189">
        <v>1</v>
      </c>
      <c r="N21" s="190">
        <v>45170</v>
      </c>
      <c r="O21" s="245">
        <v>45504</v>
      </c>
      <c r="P21" s="245">
        <v>46022</v>
      </c>
      <c r="Q21" s="231">
        <v>45930</v>
      </c>
      <c r="R21" s="243" t="s">
        <v>183</v>
      </c>
      <c r="S21" s="232">
        <v>0.2</v>
      </c>
      <c r="T21" s="233">
        <f t="shared" si="6"/>
        <v>6.6666666666666666E-2</v>
      </c>
      <c r="U21" s="234">
        <f t="shared" si="0"/>
        <v>6.6666666666666666E-2</v>
      </c>
      <c r="V21" s="235" t="s">
        <v>103</v>
      </c>
      <c r="W21" s="256" t="s">
        <v>184</v>
      </c>
      <c r="X21" s="232" t="s">
        <v>105</v>
      </c>
      <c r="Y21" s="236" t="str">
        <f t="shared" si="1"/>
        <v>ATENCIÓN</v>
      </c>
      <c r="Z21" s="151"/>
      <c r="AA21" s="151"/>
      <c r="AB21" s="151"/>
      <c r="AC21" s="151"/>
      <c r="AD21" s="151"/>
      <c r="AE21" s="151"/>
      <c r="AF21" s="151"/>
      <c r="AG21" s="151"/>
      <c r="AH21" s="232" t="str">
        <f t="shared" si="2"/>
        <v>NO</v>
      </c>
      <c r="AI21" s="172" t="s">
        <v>106</v>
      </c>
      <c r="AJ21" s="230" t="str">
        <f t="shared" si="3"/>
        <v>NO APLICA</v>
      </c>
      <c r="AK21" s="238" t="str">
        <f t="shared" si="4"/>
        <v>NO APLICA</v>
      </c>
      <c r="AL21" s="232" t="s">
        <v>107</v>
      </c>
      <c r="AM21" s="150"/>
    </row>
    <row r="22" spans="2:39" ht="145.5" customHeight="1" x14ac:dyDescent="0.2">
      <c r="B22" s="185" t="s">
        <v>93</v>
      </c>
      <c r="C22" s="271"/>
      <c r="D22" s="186" t="s">
        <v>95</v>
      </c>
      <c r="E22" s="206">
        <v>27</v>
      </c>
      <c r="F22" s="210" t="s">
        <v>185</v>
      </c>
      <c r="G22" s="210" t="s">
        <v>186</v>
      </c>
      <c r="H22" s="193" t="s">
        <v>187</v>
      </c>
      <c r="I22" s="193" t="s">
        <v>188</v>
      </c>
      <c r="J22" s="207">
        <v>1</v>
      </c>
      <c r="K22" s="150" t="s">
        <v>162</v>
      </c>
      <c r="L22" s="193" t="s">
        <v>155</v>
      </c>
      <c r="M22" s="189">
        <v>1</v>
      </c>
      <c r="N22" s="201">
        <v>45444</v>
      </c>
      <c r="O22" s="244">
        <v>45657</v>
      </c>
      <c r="P22" s="201">
        <v>46022</v>
      </c>
      <c r="Q22" s="231">
        <v>45930</v>
      </c>
      <c r="R22" s="243" t="s">
        <v>189</v>
      </c>
      <c r="S22" s="232">
        <v>0</v>
      </c>
      <c r="T22" s="233">
        <f t="shared" ref="T22:T33" si="13">(IF(S22="","",IF(OR($J22=0,$J22="",Q22=""),"",S22/$J22)))</f>
        <v>0</v>
      </c>
      <c r="U22" s="234">
        <f t="shared" ref="U22:U33" si="14">(IF(OR($M22="",T22=""),"",IF(OR($M22=0,T22=0),0,IF((T22*100%)/$M22&gt;100%,100%,(T22*100%)/$M22))))</f>
        <v>0</v>
      </c>
      <c r="V22" s="235" t="s">
        <v>103</v>
      </c>
      <c r="W22" s="256" t="s">
        <v>190</v>
      </c>
      <c r="X22" s="232" t="s">
        <v>105</v>
      </c>
      <c r="Y22" s="236" t="str">
        <f t="shared" si="1"/>
        <v>ATENCIÓN</v>
      </c>
      <c r="Z22" s="151"/>
      <c r="AA22" s="151"/>
      <c r="AB22" s="151"/>
      <c r="AC22" s="151"/>
      <c r="AD22" s="151"/>
      <c r="AE22" s="151"/>
      <c r="AF22" s="151"/>
      <c r="AG22" s="151"/>
      <c r="AH22" s="232" t="str">
        <f t="shared" si="2"/>
        <v>NO</v>
      </c>
      <c r="AI22" s="172" t="s">
        <v>106</v>
      </c>
      <c r="AJ22" s="230" t="str">
        <f t="shared" si="3"/>
        <v>NO APLICA</v>
      </c>
      <c r="AK22" s="238" t="str">
        <f t="shared" si="4"/>
        <v>NO APLICA</v>
      </c>
      <c r="AL22" s="232" t="s">
        <v>107</v>
      </c>
      <c r="AM22" s="150"/>
    </row>
    <row r="23" spans="2:39" ht="145.5" customHeight="1" x14ac:dyDescent="0.2">
      <c r="B23" s="185" t="s">
        <v>93</v>
      </c>
      <c r="C23" s="271"/>
      <c r="D23" s="186" t="s">
        <v>95</v>
      </c>
      <c r="E23" s="206">
        <v>28</v>
      </c>
      <c r="F23" s="193" t="s">
        <v>191</v>
      </c>
      <c r="G23" s="193" t="s">
        <v>192</v>
      </c>
      <c r="H23" s="193" t="s">
        <v>126</v>
      </c>
      <c r="I23" s="193" t="s">
        <v>193</v>
      </c>
      <c r="J23" s="207">
        <v>1</v>
      </c>
      <c r="K23" s="150" t="s">
        <v>154</v>
      </c>
      <c r="L23" s="193" t="s">
        <v>155</v>
      </c>
      <c r="M23" s="189">
        <v>1</v>
      </c>
      <c r="N23" s="190">
        <v>45128</v>
      </c>
      <c r="O23" s="245">
        <v>45381</v>
      </c>
      <c r="P23" s="245">
        <v>46022</v>
      </c>
      <c r="Q23" s="231">
        <v>45930</v>
      </c>
      <c r="R23" s="243" t="s">
        <v>145</v>
      </c>
      <c r="S23" s="237">
        <v>0</v>
      </c>
      <c r="T23" s="233">
        <f t="shared" si="13"/>
        <v>0</v>
      </c>
      <c r="U23" s="234">
        <f t="shared" si="14"/>
        <v>0</v>
      </c>
      <c r="V23" s="235" t="s">
        <v>103</v>
      </c>
      <c r="W23" s="256" t="s">
        <v>194</v>
      </c>
      <c r="X23" s="232" t="s">
        <v>105</v>
      </c>
      <c r="Y23" s="236" t="str">
        <f t="shared" si="1"/>
        <v>ATENCIÓN</v>
      </c>
      <c r="Z23" s="151"/>
      <c r="AA23" s="151"/>
      <c r="AB23" s="151"/>
      <c r="AC23" s="151"/>
      <c r="AD23" s="151"/>
      <c r="AE23" s="151"/>
      <c r="AF23" s="151"/>
      <c r="AG23" s="151"/>
      <c r="AH23" s="232" t="str">
        <f t="shared" si="2"/>
        <v>NO</v>
      </c>
      <c r="AI23" s="172" t="s">
        <v>106</v>
      </c>
      <c r="AJ23" s="230" t="str">
        <f t="shared" si="3"/>
        <v>NO APLICA</v>
      </c>
      <c r="AK23" s="238" t="str">
        <f t="shared" si="4"/>
        <v>NO APLICA</v>
      </c>
      <c r="AL23" s="232" t="s">
        <v>107</v>
      </c>
      <c r="AM23" s="150"/>
    </row>
    <row r="24" spans="2:39" ht="145.5" customHeight="1" x14ac:dyDescent="0.2">
      <c r="B24" s="185" t="s">
        <v>93</v>
      </c>
      <c r="C24" s="271"/>
      <c r="D24" s="186" t="s">
        <v>95</v>
      </c>
      <c r="E24" s="206">
        <v>29</v>
      </c>
      <c r="F24" s="193" t="s">
        <v>195</v>
      </c>
      <c r="G24" s="193" t="s">
        <v>196</v>
      </c>
      <c r="H24" s="193" t="s">
        <v>197</v>
      </c>
      <c r="I24" s="193" t="s">
        <v>198</v>
      </c>
      <c r="J24" s="207">
        <v>1</v>
      </c>
      <c r="K24" s="150" t="s">
        <v>154</v>
      </c>
      <c r="L24" s="193" t="s">
        <v>155</v>
      </c>
      <c r="M24" s="189">
        <v>1</v>
      </c>
      <c r="N24" s="190">
        <v>45292</v>
      </c>
      <c r="O24" s="245">
        <v>45504</v>
      </c>
      <c r="P24" s="245">
        <v>46022</v>
      </c>
      <c r="Q24" s="231">
        <v>45930</v>
      </c>
      <c r="R24" s="243" t="s">
        <v>199</v>
      </c>
      <c r="S24" s="232">
        <v>0</v>
      </c>
      <c r="T24" s="233">
        <f t="shared" si="13"/>
        <v>0</v>
      </c>
      <c r="U24" s="234">
        <f t="shared" si="14"/>
        <v>0</v>
      </c>
      <c r="V24" s="235" t="s">
        <v>103</v>
      </c>
      <c r="W24" s="256" t="s">
        <v>200</v>
      </c>
      <c r="X24" s="232" t="s">
        <v>105</v>
      </c>
      <c r="Y24" s="236" t="str">
        <f t="shared" si="1"/>
        <v>ATENCIÓN</v>
      </c>
      <c r="Z24" s="151"/>
      <c r="AA24" s="151"/>
      <c r="AB24" s="151"/>
      <c r="AC24" s="151"/>
      <c r="AD24" s="151"/>
      <c r="AE24" s="151"/>
      <c r="AF24" s="151"/>
      <c r="AG24" s="151"/>
      <c r="AH24" s="232" t="str">
        <f t="shared" si="2"/>
        <v>NO</v>
      </c>
      <c r="AI24" s="172" t="s">
        <v>106</v>
      </c>
      <c r="AJ24" s="230" t="str">
        <f t="shared" si="3"/>
        <v>NO APLICA</v>
      </c>
      <c r="AK24" s="238" t="str">
        <f t="shared" si="4"/>
        <v>NO APLICA</v>
      </c>
      <c r="AL24" s="232" t="s">
        <v>107</v>
      </c>
      <c r="AM24" s="150"/>
    </row>
    <row r="25" spans="2:39" ht="145.5" customHeight="1" x14ac:dyDescent="0.2">
      <c r="B25" s="185" t="s">
        <v>93</v>
      </c>
      <c r="C25" s="271"/>
      <c r="D25" s="186" t="s">
        <v>95</v>
      </c>
      <c r="E25" s="206">
        <v>31</v>
      </c>
      <c r="F25" s="208" t="s">
        <v>201</v>
      </c>
      <c r="G25" s="208" t="s">
        <v>202</v>
      </c>
      <c r="H25" s="193" t="s">
        <v>203</v>
      </c>
      <c r="I25" s="193" t="s">
        <v>204</v>
      </c>
      <c r="J25" s="207">
        <v>1</v>
      </c>
      <c r="K25" s="150" t="s">
        <v>154</v>
      </c>
      <c r="L25" s="193" t="s">
        <v>155</v>
      </c>
      <c r="M25" s="189">
        <v>1</v>
      </c>
      <c r="N25" s="201">
        <v>45323</v>
      </c>
      <c r="O25" s="190">
        <v>45504</v>
      </c>
      <c r="P25" s="245">
        <v>46022</v>
      </c>
      <c r="Q25" s="231">
        <v>45930</v>
      </c>
      <c r="R25" s="243" t="s">
        <v>205</v>
      </c>
      <c r="S25" s="232">
        <v>0</v>
      </c>
      <c r="T25" s="233">
        <f t="shared" si="13"/>
        <v>0</v>
      </c>
      <c r="U25" s="234">
        <f t="shared" si="14"/>
        <v>0</v>
      </c>
      <c r="V25" s="235" t="s">
        <v>103</v>
      </c>
      <c r="W25" s="256" t="s">
        <v>206</v>
      </c>
      <c r="X25" s="232" t="s">
        <v>105</v>
      </c>
      <c r="Y25" s="236" t="str">
        <f t="shared" si="1"/>
        <v>ATENCIÓN</v>
      </c>
      <c r="Z25" s="151"/>
      <c r="AA25" s="151"/>
      <c r="AB25" s="151"/>
      <c r="AC25" s="151"/>
      <c r="AD25" s="151"/>
      <c r="AE25" s="151"/>
      <c r="AF25" s="151"/>
      <c r="AG25" s="151"/>
      <c r="AH25" s="232" t="str">
        <f t="shared" si="2"/>
        <v>NO</v>
      </c>
      <c r="AI25" s="172" t="s">
        <v>106</v>
      </c>
      <c r="AJ25" s="230" t="str">
        <f t="shared" si="3"/>
        <v>NO APLICA</v>
      </c>
      <c r="AK25" s="238" t="str">
        <f t="shared" si="4"/>
        <v>NO APLICA</v>
      </c>
      <c r="AL25" s="232" t="s">
        <v>107</v>
      </c>
      <c r="AM25" s="150"/>
    </row>
    <row r="26" spans="2:39" ht="145.5" customHeight="1" x14ac:dyDescent="0.2">
      <c r="B26" s="185" t="s">
        <v>93</v>
      </c>
      <c r="C26" s="271"/>
      <c r="D26" s="186" t="s">
        <v>95</v>
      </c>
      <c r="E26" s="206">
        <v>31</v>
      </c>
      <c r="F26" s="208" t="s">
        <v>201</v>
      </c>
      <c r="G26" s="208" t="s">
        <v>202</v>
      </c>
      <c r="H26" s="193" t="s">
        <v>207</v>
      </c>
      <c r="I26" s="193" t="s">
        <v>208</v>
      </c>
      <c r="J26" s="207">
        <v>1</v>
      </c>
      <c r="K26" s="150" t="s">
        <v>154</v>
      </c>
      <c r="L26" s="193" t="s">
        <v>155</v>
      </c>
      <c r="M26" s="189">
        <v>1</v>
      </c>
      <c r="N26" s="201">
        <v>45323</v>
      </c>
      <c r="O26" s="190">
        <v>45504</v>
      </c>
      <c r="P26" s="245">
        <v>46022</v>
      </c>
      <c r="Q26" s="231">
        <v>45930</v>
      </c>
      <c r="R26" s="243" t="s">
        <v>205</v>
      </c>
      <c r="S26" s="232">
        <v>0</v>
      </c>
      <c r="T26" s="233">
        <f t="shared" si="13"/>
        <v>0</v>
      </c>
      <c r="U26" s="234">
        <f t="shared" si="14"/>
        <v>0</v>
      </c>
      <c r="V26" s="235" t="s">
        <v>103</v>
      </c>
      <c r="W26" s="256" t="s">
        <v>206</v>
      </c>
      <c r="X26" s="232" t="s">
        <v>105</v>
      </c>
      <c r="Y26" s="236" t="str">
        <f t="shared" si="1"/>
        <v>ATENCIÓN</v>
      </c>
      <c r="Z26" s="151"/>
      <c r="AA26" s="151"/>
      <c r="AB26" s="151"/>
      <c r="AC26" s="151"/>
      <c r="AD26" s="151"/>
      <c r="AE26" s="151"/>
      <c r="AF26" s="151"/>
      <c r="AG26" s="151"/>
      <c r="AH26" s="232" t="str">
        <f t="shared" si="2"/>
        <v>NO</v>
      </c>
      <c r="AI26" s="172" t="s">
        <v>106</v>
      </c>
      <c r="AJ26" s="230" t="str">
        <f t="shared" si="3"/>
        <v>NO APLICA</v>
      </c>
      <c r="AK26" s="238" t="str">
        <f t="shared" si="4"/>
        <v>NO APLICA</v>
      </c>
      <c r="AL26" s="232" t="s">
        <v>107</v>
      </c>
      <c r="AM26" s="150"/>
    </row>
    <row r="27" spans="2:39" ht="145.5" customHeight="1" x14ac:dyDescent="0.2">
      <c r="B27" s="185" t="s">
        <v>93</v>
      </c>
      <c r="C27" s="271"/>
      <c r="D27" s="186" t="s">
        <v>95</v>
      </c>
      <c r="E27" s="206">
        <v>31</v>
      </c>
      <c r="F27" s="208" t="s">
        <v>201</v>
      </c>
      <c r="G27" s="208" t="s">
        <v>202</v>
      </c>
      <c r="H27" s="193" t="s">
        <v>209</v>
      </c>
      <c r="I27" s="193" t="s">
        <v>210</v>
      </c>
      <c r="J27" s="207">
        <v>1</v>
      </c>
      <c r="K27" s="150" t="s">
        <v>154</v>
      </c>
      <c r="L27" s="193" t="s">
        <v>155</v>
      </c>
      <c r="M27" s="189">
        <v>1</v>
      </c>
      <c r="N27" s="201">
        <v>45323</v>
      </c>
      <c r="O27" s="190">
        <v>45504</v>
      </c>
      <c r="P27" s="245">
        <v>46022</v>
      </c>
      <c r="Q27" s="231">
        <v>45930</v>
      </c>
      <c r="R27" s="243" t="s">
        <v>205</v>
      </c>
      <c r="S27" s="232">
        <v>0</v>
      </c>
      <c r="T27" s="233">
        <f t="shared" si="13"/>
        <v>0</v>
      </c>
      <c r="U27" s="234">
        <f t="shared" si="14"/>
        <v>0</v>
      </c>
      <c r="V27" s="235" t="s">
        <v>103</v>
      </c>
      <c r="W27" s="256" t="s">
        <v>206</v>
      </c>
      <c r="X27" s="232" t="s">
        <v>105</v>
      </c>
      <c r="Y27" s="236" t="str">
        <f t="shared" si="1"/>
        <v>ATENCIÓN</v>
      </c>
      <c r="Z27" s="151"/>
      <c r="AA27" s="151"/>
      <c r="AB27" s="151"/>
      <c r="AC27" s="151"/>
      <c r="AD27" s="151"/>
      <c r="AE27" s="151"/>
      <c r="AF27" s="151"/>
      <c r="AG27" s="151"/>
      <c r="AH27" s="232" t="str">
        <f t="shared" si="2"/>
        <v>NO</v>
      </c>
      <c r="AI27" s="172" t="s">
        <v>106</v>
      </c>
      <c r="AJ27" s="230" t="str">
        <f t="shared" si="3"/>
        <v>NO APLICA</v>
      </c>
      <c r="AK27" s="238" t="str">
        <f t="shared" si="4"/>
        <v>NO APLICA</v>
      </c>
      <c r="AL27" s="232" t="s">
        <v>107</v>
      </c>
      <c r="AM27" s="150"/>
    </row>
    <row r="28" spans="2:39" ht="145.5" customHeight="1" x14ac:dyDescent="0.2">
      <c r="B28" s="185" t="s">
        <v>93</v>
      </c>
      <c r="C28" s="271"/>
      <c r="D28" s="186" t="s">
        <v>95</v>
      </c>
      <c r="E28" s="206">
        <v>32</v>
      </c>
      <c r="F28" s="208" t="s">
        <v>211</v>
      </c>
      <c r="G28" s="193" t="s">
        <v>212</v>
      </c>
      <c r="H28" s="193" t="s">
        <v>213</v>
      </c>
      <c r="I28" s="193" t="s">
        <v>214</v>
      </c>
      <c r="J28" s="207">
        <v>1</v>
      </c>
      <c r="K28" s="150" t="s">
        <v>154</v>
      </c>
      <c r="L28" s="193" t="s">
        <v>155</v>
      </c>
      <c r="M28" s="189">
        <v>1</v>
      </c>
      <c r="N28" s="201">
        <v>45139</v>
      </c>
      <c r="O28" s="201">
        <v>45657</v>
      </c>
      <c r="P28" s="201">
        <v>46022</v>
      </c>
      <c r="Q28" s="231">
        <v>45930</v>
      </c>
      <c r="R28" s="243" t="s">
        <v>205</v>
      </c>
      <c r="S28" s="232">
        <v>0</v>
      </c>
      <c r="T28" s="233">
        <f t="shared" si="13"/>
        <v>0</v>
      </c>
      <c r="U28" s="234">
        <f t="shared" si="14"/>
        <v>0</v>
      </c>
      <c r="V28" s="235" t="s">
        <v>103</v>
      </c>
      <c r="W28" s="256" t="s">
        <v>215</v>
      </c>
      <c r="X28" s="232" t="s">
        <v>105</v>
      </c>
      <c r="Y28" s="236" t="str">
        <f t="shared" si="1"/>
        <v>ATENCIÓN</v>
      </c>
      <c r="Z28" s="151"/>
      <c r="AA28" s="151"/>
      <c r="AB28" s="151"/>
      <c r="AC28" s="151"/>
      <c r="AD28" s="151"/>
      <c r="AE28" s="151"/>
      <c r="AF28" s="151"/>
      <c r="AG28" s="151"/>
      <c r="AH28" s="232" t="str">
        <f t="shared" si="2"/>
        <v>NO</v>
      </c>
      <c r="AI28" s="172" t="s">
        <v>106</v>
      </c>
      <c r="AJ28" s="230" t="str">
        <f t="shared" si="3"/>
        <v>NO APLICA</v>
      </c>
      <c r="AK28" s="238" t="str">
        <f t="shared" si="4"/>
        <v>NO APLICA</v>
      </c>
      <c r="AL28" s="232" t="s">
        <v>107</v>
      </c>
      <c r="AM28" s="150"/>
    </row>
    <row r="29" spans="2:39" ht="145.5" customHeight="1" x14ac:dyDescent="0.2">
      <c r="B29" s="185" t="s">
        <v>93</v>
      </c>
      <c r="C29" s="271"/>
      <c r="D29" s="186" t="s">
        <v>95</v>
      </c>
      <c r="E29" s="206">
        <v>33</v>
      </c>
      <c r="F29" s="208" t="s">
        <v>216</v>
      </c>
      <c r="G29" s="193" t="s">
        <v>217</v>
      </c>
      <c r="H29" s="193" t="s">
        <v>218</v>
      </c>
      <c r="I29" s="193" t="s">
        <v>219</v>
      </c>
      <c r="J29" s="207">
        <v>1</v>
      </c>
      <c r="K29" s="150" t="s">
        <v>154</v>
      </c>
      <c r="L29" s="193" t="s">
        <v>155</v>
      </c>
      <c r="M29" s="189">
        <v>1</v>
      </c>
      <c r="N29" s="201">
        <v>45323</v>
      </c>
      <c r="O29" s="201">
        <v>45657</v>
      </c>
      <c r="P29" s="201">
        <v>46022</v>
      </c>
      <c r="Q29" s="231">
        <v>45930</v>
      </c>
      <c r="R29" s="243" t="s">
        <v>145</v>
      </c>
      <c r="S29" s="232">
        <v>0</v>
      </c>
      <c r="T29" s="233">
        <f t="shared" si="13"/>
        <v>0</v>
      </c>
      <c r="U29" s="234">
        <f t="shared" si="14"/>
        <v>0</v>
      </c>
      <c r="V29" s="235" t="s">
        <v>103</v>
      </c>
      <c r="W29" s="256" t="s">
        <v>136</v>
      </c>
      <c r="X29" s="232" t="s">
        <v>105</v>
      </c>
      <c r="Y29" s="236" t="str">
        <f t="shared" si="1"/>
        <v>ATENCIÓN</v>
      </c>
      <c r="Z29" s="151"/>
      <c r="AA29" s="151"/>
      <c r="AB29" s="151"/>
      <c r="AC29" s="151"/>
      <c r="AD29" s="151"/>
      <c r="AE29" s="151"/>
      <c r="AF29" s="151"/>
      <c r="AG29" s="151"/>
      <c r="AH29" s="232" t="str">
        <f t="shared" si="2"/>
        <v>NO</v>
      </c>
      <c r="AI29" s="172" t="s">
        <v>106</v>
      </c>
      <c r="AJ29" s="230" t="str">
        <f t="shared" si="3"/>
        <v>NO APLICA</v>
      </c>
      <c r="AK29" s="238" t="str">
        <f t="shared" si="4"/>
        <v>NO APLICA</v>
      </c>
      <c r="AL29" s="232" t="s">
        <v>107</v>
      </c>
      <c r="AM29" s="150"/>
    </row>
    <row r="30" spans="2:39" ht="145.5" customHeight="1" x14ac:dyDescent="0.2">
      <c r="B30" s="185" t="s">
        <v>93</v>
      </c>
      <c r="C30" s="271"/>
      <c r="D30" s="186" t="s">
        <v>95</v>
      </c>
      <c r="E30" s="206">
        <v>33</v>
      </c>
      <c r="F30" s="208" t="s">
        <v>216</v>
      </c>
      <c r="G30" s="193" t="s">
        <v>220</v>
      </c>
      <c r="H30" s="193" t="s">
        <v>221</v>
      </c>
      <c r="I30" s="193" t="s">
        <v>208</v>
      </c>
      <c r="J30" s="207">
        <v>1</v>
      </c>
      <c r="K30" s="150" t="s">
        <v>154</v>
      </c>
      <c r="L30" s="193" t="s">
        <v>155</v>
      </c>
      <c r="M30" s="189">
        <v>1</v>
      </c>
      <c r="N30" s="201">
        <v>45323</v>
      </c>
      <c r="O30" s="201">
        <v>45657</v>
      </c>
      <c r="P30" s="201">
        <v>46022</v>
      </c>
      <c r="Q30" s="231">
        <v>45930</v>
      </c>
      <c r="R30" s="243" t="s">
        <v>145</v>
      </c>
      <c r="S30" s="232">
        <v>0</v>
      </c>
      <c r="T30" s="233">
        <f t="shared" si="13"/>
        <v>0</v>
      </c>
      <c r="U30" s="234">
        <f t="shared" si="14"/>
        <v>0</v>
      </c>
      <c r="V30" s="235" t="s">
        <v>103</v>
      </c>
      <c r="W30" s="256" t="s">
        <v>136</v>
      </c>
      <c r="X30" s="232" t="s">
        <v>105</v>
      </c>
      <c r="Y30" s="236" t="str">
        <f t="shared" si="1"/>
        <v>ATENCIÓN</v>
      </c>
      <c r="Z30" s="151"/>
      <c r="AA30" s="151"/>
      <c r="AB30" s="151"/>
      <c r="AC30" s="151"/>
      <c r="AD30" s="151"/>
      <c r="AE30" s="151"/>
      <c r="AF30" s="151"/>
      <c r="AG30" s="151"/>
      <c r="AH30" s="232" t="str">
        <f t="shared" si="2"/>
        <v>NO</v>
      </c>
      <c r="AI30" s="172" t="s">
        <v>106</v>
      </c>
      <c r="AJ30" s="230" t="str">
        <f t="shared" si="3"/>
        <v>NO APLICA</v>
      </c>
      <c r="AK30" s="238" t="str">
        <f t="shared" si="4"/>
        <v>NO APLICA</v>
      </c>
      <c r="AL30" s="232" t="s">
        <v>107</v>
      </c>
      <c r="AM30" s="150"/>
    </row>
    <row r="31" spans="2:39" ht="145.5" customHeight="1" x14ac:dyDescent="0.2">
      <c r="B31" s="185" t="s">
        <v>93</v>
      </c>
      <c r="C31" s="271"/>
      <c r="D31" s="186" t="s">
        <v>95</v>
      </c>
      <c r="E31" s="206">
        <v>33</v>
      </c>
      <c r="F31" s="208" t="s">
        <v>216</v>
      </c>
      <c r="G31" s="193" t="s">
        <v>222</v>
      </c>
      <c r="H31" s="207" t="s">
        <v>223</v>
      </c>
      <c r="I31" s="207" t="s">
        <v>224</v>
      </c>
      <c r="J31" s="193">
        <v>1</v>
      </c>
      <c r="K31" s="150" t="s">
        <v>154</v>
      </c>
      <c r="L31" s="193" t="s">
        <v>155</v>
      </c>
      <c r="M31" s="189">
        <v>1</v>
      </c>
      <c r="N31" s="201">
        <v>45128</v>
      </c>
      <c r="O31" s="201">
        <v>45657</v>
      </c>
      <c r="P31" s="201">
        <v>46022</v>
      </c>
      <c r="Q31" s="231">
        <v>45930</v>
      </c>
      <c r="R31" s="243" t="s">
        <v>145</v>
      </c>
      <c r="S31" s="232">
        <v>0</v>
      </c>
      <c r="T31" s="233">
        <f t="shared" si="13"/>
        <v>0</v>
      </c>
      <c r="U31" s="234">
        <f t="shared" si="14"/>
        <v>0</v>
      </c>
      <c r="V31" s="235" t="s">
        <v>103</v>
      </c>
      <c r="W31" s="256" t="s">
        <v>136</v>
      </c>
      <c r="X31" s="232" t="s">
        <v>105</v>
      </c>
      <c r="Y31" s="236" t="str">
        <f t="shared" si="1"/>
        <v>ATENCIÓN</v>
      </c>
      <c r="Z31" s="151"/>
      <c r="AA31" s="151"/>
      <c r="AB31" s="151"/>
      <c r="AC31" s="151"/>
      <c r="AD31" s="151"/>
      <c r="AE31" s="151"/>
      <c r="AF31" s="151"/>
      <c r="AG31" s="151"/>
      <c r="AH31" s="232" t="str">
        <f t="shared" si="2"/>
        <v>NO</v>
      </c>
      <c r="AI31" s="172" t="s">
        <v>106</v>
      </c>
      <c r="AJ31" s="230" t="str">
        <f t="shared" si="3"/>
        <v>NO APLICA</v>
      </c>
      <c r="AK31" s="238" t="str">
        <f t="shared" si="4"/>
        <v>NO APLICA</v>
      </c>
      <c r="AL31" s="232" t="s">
        <v>107</v>
      </c>
      <c r="AM31" s="150"/>
    </row>
    <row r="32" spans="2:39" ht="145.5" customHeight="1" x14ac:dyDescent="0.2">
      <c r="B32" s="185" t="s">
        <v>93</v>
      </c>
      <c r="C32" s="271"/>
      <c r="D32" s="186" t="s">
        <v>95</v>
      </c>
      <c r="E32" s="206">
        <v>35</v>
      </c>
      <c r="F32" s="208" t="s">
        <v>225</v>
      </c>
      <c r="G32" s="193" t="s">
        <v>226</v>
      </c>
      <c r="H32" s="193" t="s">
        <v>227</v>
      </c>
      <c r="I32" s="193" t="s">
        <v>228</v>
      </c>
      <c r="J32" s="193">
        <v>1</v>
      </c>
      <c r="K32" s="150" t="s">
        <v>154</v>
      </c>
      <c r="L32" s="193" t="s">
        <v>155</v>
      </c>
      <c r="M32" s="189">
        <v>1</v>
      </c>
      <c r="N32" s="201">
        <v>45128</v>
      </c>
      <c r="O32" s="201">
        <v>45504</v>
      </c>
      <c r="P32" s="201">
        <v>46022</v>
      </c>
      <c r="Q32" s="231">
        <v>45930</v>
      </c>
      <c r="R32" s="243" t="s">
        <v>229</v>
      </c>
      <c r="S32" s="232">
        <v>0</v>
      </c>
      <c r="T32" s="233">
        <f t="shared" si="13"/>
        <v>0</v>
      </c>
      <c r="U32" s="234">
        <f t="shared" si="14"/>
        <v>0</v>
      </c>
      <c r="V32" s="235" t="s">
        <v>103</v>
      </c>
      <c r="W32" s="256" t="s">
        <v>136</v>
      </c>
      <c r="X32" s="232" t="s">
        <v>105</v>
      </c>
      <c r="Y32" s="236" t="str">
        <f t="shared" si="1"/>
        <v>ATENCIÓN</v>
      </c>
      <c r="Z32" s="151"/>
      <c r="AA32" s="151"/>
      <c r="AB32" s="151"/>
      <c r="AC32" s="151"/>
      <c r="AD32" s="151"/>
      <c r="AE32" s="151"/>
      <c r="AF32" s="151"/>
      <c r="AG32" s="151"/>
      <c r="AH32" s="232" t="str">
        <f t="shared" si="2"/>
        <v>NO</v>
      </c>
      <c r="AI32" s="172" t="s">
        <v>106</v>
      </c>
      <c r="AJ32" s="230" t="str">
        <f t="shared" si="3"/>
        <v>NO APLICA</v>
      </c>
      <c r="AK32" s="238" t="str">
        <f t="shared" si="4"/>
        <v>NO APLICA</v>
      </c>
      <c r="AL32" s="232" t="s">
        <v>107</v>
      </c>
      <c r="AM32" s="150"/>
    </row>
    <row r="33" spans="2:39" ht="145.5" customHeight="1" x14ac:dyDescent="0.2">
      <c r="B33" s="185" t="s">
        <v>93</v>
      </c>
      <c r="C33" s="271"/>
      <c r="D33" s="186" t="s">
        <v>95</v>
      </c>
      <c r="E33" s="206">
        <v>35</v>
      </c>
      <c r="F33" s="208" t="s">
        <v>225</v>
      </c>
      <c r="G33" s="193" t="s">
        <v>230</v>
      </c>
      <c r="H33" s="193" t="s">
        <v>231</v>
      </c>
      <c r="I33" s="193" t="s">
        <v>232</v>
      </c>
      <c r="J33" s="193">
        <v>1</v>
      </c>
      <c r="K33" s="150" t="s">
        <v>154</v>
      </c>
      <c r="L33" s="193" t="s">
        <v>155</v>
      </c>
      <c r="M33" s="189">
        <v>1</v>
      </c>
      <c r="N33" s="201">
        <v>45128</v>
      </c>
      <c r="O33" s="201">
        <v>45657</v>
      </c>
      <c r="P33" s="201">
        <v>46022</v>
      </c>
      <c r="Q33" s="231">
        <v>45930</v>
      </c>
      <c r="R33" s="243" t="s">
        <v>233</v>
      </c>
      <c r="S33" s="232">
        <v>0</v>
      </c>
      <c r="T33" s="233">
        <f t="shared" si="13"/>
        <v>0</v>
      </c>
      <c r="U33" s="234">
        <f t="shared" si="14"/>
        <v>0</v>
      </c>
      <c r="V33" s="235" t="s">
        <v>103</v>
      </c>
      <c r="W33" s="256" t="s">
        <v>136</v>
      </c>
      <c r="X33" s="232" t="s">
        <v>105</v>
      </c>
      <c r="Y33" s="236" t="str">
        <f t="shared" si="1"/>
        <v>ATENCIÓN</v>
      </c>
      <c r="Z33" s="151"/>
      <c r="AA33" s="151"/>
      <c r="AB33" s="151"/>
      <c r="AC33" s="151"/>
      <c r="AD33" s="151"/>
      <c r="AE33" s="151"/>
      <c r="AF33" s="151"/>
      <c r="AG33" s="151"/>
      <c r="AH33" s="232" t="str">
        <f t="shared" si="2"/>
        <v>NO</v>
      </c>
      <c r="AI33" s="172" t="s">
        <v>106</v>
      </c>
      <c r="AJ33" s="230" t="str">
        <f t="shared" si="3"/>
        <v>NO APLICA</v>
      </c>
      <c r="AK33" s="238" t="str">
        <f t="shared" si="4"/>
        <v>NO APLICA</v>
      </c>
      <c r="AL33" s="232" t="s">
        <v>107</v>
      </c>
      <c r="AM33" s="150"/>
    </row>
  </sheetData>
  <autoFilter ref="A3:AO33"/>
  <mergeCells count="9">
    <mergeCell ref="C8:C13"/>
    <mergeCell ref="C14:C33"/>
    <mergeCell ref="AH1:AM2"/>
    <mergeCell ref="Q1:AG1"/>
    <mergeCell ref="B1:F2"/>
    <mergeCell ref="G1:P2"/>
    <mergeCell ref="Q2:Y2"/>
    <mergeCell ref="Z2:AG2"/>
    <mergeCell ref="C4:C6"/>
  </mergeCells>
  <conditionalFormatting sqref="V4:V33">
    <cfRule type="containsText" dxfId="115" priority="7" stopIfTrue="1" operator="containsText" text="EN TERMINO">
      <formula>NOT(ISERROR(SEARCH("EN TERMINO",V4)))</formula>
    </cfRule>
    <cfRule type="containsText" priority="8" operator="containsText" text="AMARILLO">
      <formula>NOT(ISERROR(SEARCH("AMARILLO",V4)))</formula>
    </cfRule>
    <cfRule type="containsText" dxfId="114" priority="9" stopIfTrue="1" operator="containsText" text="ALERTA">
      <formula>NOT(ISERROR(SEARCH("ALERTA",V4)))</formula>
    </cfRule>
    <cfRule type="containsText" dxfId="113" priority="10" stopIfTrue="1" operator="containsText" text="OK">
      <formula>NOT(ISERROR(SEARCH("OK",V4)))</formula>
    </cfRule>
    <cfRule type="dataBar" priority="245">
      <dataBar>
        <cfvo type="min"/>
        <cfvo type="max"/>
        <color rgb="FF638EC6"/>
      </dataBar>
    </cfRule>
  </conditionalFormatting>
  <conditionalFormatting sqref="V9:V33">
    <cfRule type="dataBar" priority="316">
      <dataBar>
        <cfvo type="min"/>
        <cfvo type="max"/>
        <color rgb="FF638EC6"/>
      </dataBar>
    </cfRule>
  </conditionalFormatting>
  <conditionalFormatting sqref="V17:V33">
    <cfRule type="dataBar" priority="315">
      <dataBar>
        <cfvo type="min"/>
        <cfvo type="max"/>
        <color rgb="FF638EC6"/>
      </dataBar>
    </cfRule>
  </conditionalFormatting>
  <conditionalFormatting sqref="V22:V33">
    <cfRule type="dataBar" priority="197">
      <dataBar>
        <cfvo type="min"/>
        <cfvo type="max"/>
        <color rgb="FF638EC6"/>
      </dataBar>
    </cfRule>
    <cfRule type="dataBar" priority="305">
      <dataBar>
        <cfvo type="min"/>
        <cfvo type="max"/>
        <color rgb="FF638EC6"/>
      </dataBar>
    </cfRule>
  </conditionalFormatting>
  <conditionalFormatting sqref="Y4:Y33">
    <cfRule type="containsText" dxfId="112" priority="1" operator="containsText" text="EN EJECUCIÓN">
      <formula>NOT(ISERROR(SEARCH("EN EJECUCIÓN",Y4)))</formula>
    </cfRule>
    <cfRule type="containsText" dxfId="111" priority="2" operator="containsText" text="EN TERMINO">
      <formula>NOT(ISERROR(SEARCH("EN TERMINO",Y4)))</formula>
    </cfRule>
    <cfRule type="containsText" dxfId="110" priority="3" operator="containsText" text="ATENCIÓN">
      <formula>NOT(ISERROR(SEARCH("ATENCIÓN",Y4)))</formula>
    </cfRule>
    <cfRule type="containsText" dxfId="109" priority="4" stopIfTrue="1" operator="containsText" text="PENDIENTE">
      <formula>NOT(ISERROR(SEARCH("PENDIENTE",Y4)))</formula>
    </cfRule>
    <cfRule type="containsText" dxfId="108" priority="5" stopIfTrue="1" operator="containsText" text="INCUMPLIDA">
      <formula>NOT(ISERROR(SEARCH("INCUMPLIDA",Y4)))</formula>
    </cfRule>
    <cfRule type="containsText" dxfId="107" priority="6" stopIfTrue="1" operator="containsText" text="CUMPLIDA">
      <formula>NOT(ISERROR(SEARCH("CUMPLIDA",Y4)))</formula>
    </cfRule>
  </conditionalFormatting>
  <conditionalFormatting sqref="AK4:AK33">
    <cfRule type="containsText" dxfId="106" priority="24" operator="containsText" text="cerrada">
      <formula>NOT(ISERROR(SEARCH("cerrada",AK4)))</formula>
    </cfRule>
    <cfRule type="containsText" dxfId="105" priority="25" operator="containsText" text="cerrado">
      <formula>NOT(ISERROR(SEARCH("cerrado",AK4)))</formula>
    </cfRule>
    <cfRule type="containsText" dxfId="104" priority="26" operator="containsText" text="Abierto">
      <formula>NOT(ISERROR(SEARCH("Abierto",AK4)))</formula>
    </cfRule>
  </conditionalFormatting>
  <dataValidations count="8">
    <dataValidation type="date" allowBlank="1" showInputMessage="1" errorTitle="Entrada no válida" error="Por favor escriba una fecha válida (AAAA/MM/DD)" promptTitle="Ingrese una fecha (AAAA/MM/DD)" prompt=" Registre la FECHA PROGRAMADA para la terminación de la actividad. (FORMATO AAAA/MM/DD)" sqref="O1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4:P6 N14 N25:N33 N8 P14 N22:P22 O28:P33">
      <formula1>1900/1/1</formula1>
      <formula2>3000/1/1</formula2>
    </dataValidation>
    <dataValidation type="list" allowBlank="1" showInputMessage="1" showErrorMessage="1" sqref="L4:L7">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I13">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H1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4:J13">
      <formula1>-2147483647</formula1>
      <formula2>2147483647</formula2>
    </dataValidation>
    <dataValidation type="list" allowBlank="1" showInputMessage="1" showErrorMessage="1" sqref="K4:K13">
      <formula1>"Correctiva, Preventiva, Acción de mejora"</formula1>
    </dataValidation>
    <dataValidation type="list" allowBlank="1" showInputMessage="1" showErrorMessage="1" sqref="AI4:AI33">
      <formula1>$BE$4:$BG$4</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D5" sqref="D5"/>
    </sheetView>
  </sheetViews>
  <sheetFormatPr baseColWidth="10" defaultColWidth="11.42578125" defaultRowHeight="16.5" x14ac:dyDescent="0.3"/>
  <cols>
    <col min="1" max="1" width="11.42578125" style="162"/>
    <col min="2" max="2" width="19.7109375" style="162" customWidth="1"/>
    <col min="3" max="3" width="24.7109375" style="162" customWidth="1"/>
    <col min="4" max="16384" width="11.42578125" style="162"/>
  </cols>
  <sheetData>
    <row r="2" spans="2:5" x14ac:dyDescent="0.3">
      <c r="B2" s="168" t="s">
        <v>234</v>
      </c>
    </row>
    <row r="4" spans="2:5" ht="51" x14ac:dyDescent="0.3">
      <c r="B4" s="149" t="s">
        <v>56</v>
      </c>
      <c r="C4" s="149" t="s">
        <v>235</v>
      </c>
    </row>
    <row r="5" spans="2:5" x14ac:dyDescent="0.3">
      <c r="B5" s="175" t="s">
        <v>236</v>
      </c>
      <c r="C5" s="175" t="s">
        <v>106</v>
      </c>
      <c r="D5" s="176">
        <f>IF(B5="SI",50%,0%)</f>
        <v>0.5</v>
      </c>
      <c r="E5" s="176">
        <f>IF(C5="NO",50%,0%)</f>
        <v>0.5</v>
      </c>
    </row>
    <row r="6" spans="2:5" x14ac:dyDescent="0.3">
      <c r="B6" s="174" t="s">
        <v>106</v>
      </c>
      <c r="C6" s="174" t="s">
        <v>106</v>
      </c>
      <c r="D6" s="176">
        <f>IF(B6="SI",50%,0%)</f>
        <v>0</v>
      </c>
      <c r="E6" s="176">
        <f t="shared" ref="E6:E7" si="0">IF(C6="NO",50%,0%)</f>
        <v>0.5</v>
      </c>
    </row>
    <row r="7" spans="2:5" x14ac:dyDescent="0.3">
      <c r="B7" s="175" t="s">
        <v>106</v>
      </c>
      <c r="C7" s="175" t="s">
        <v>236</v>
      </c>
      <c r="D7" s="176">
        <f t="shared" ref="D7" si="1">IF(B7="SI",50%,0%)</f>
        <v>0</v>
      </c>
      <c r="E7" s="176">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N36"/>
  <sheetViews>
    <sheetView topLeftCell="C1" workbookViewId="0">
      <selection activeCell="J9" sqref="J9"/>
    </sheetView>
  </sheetViews>
  <sheetFormatPr baseColWidth="10" defaultColWidth="11.42578125" defaultRowHeight="16.5" x14ac:dyDescent="0.3"/>
  <cols>
    <col min="1" max="2" width="11.42578125" style="162"/>
    <col min="3" max="3" width="18.42578125" style="162" bestFit="1" customWidth="1"/>
    <col min="4" max="4" width="30.5703125" style="162" customWidth="1"/>
    <col min="5" max="5" width="11.42578125" style="162"/>
    <col min="6" max="6" width="14.5703125" style="162" customWidth="1"/>
    <col min="7" max="7" width="11.42578125" style="162"/>
    <col min="8" max="11" width="15.7109375" style="162" customWidth="1"/>
    <col min="12" max="16384" width="11.42578125" style="162"/>
  </cols>
  <sheetData>
    <row r="2" spans="3:14" x14ac:dyDescent="0.3">
      <c r="C2" s="260" t="s">
        <v>237</v>
      </c>
      <c r="D2" s="260"/>
      <c r="E2" s="260"/>
      <c r="F2" s="260"/>
      <c r="G2" s="260"/>
      <c r="H2" s="260"/>
      <c r="I2" s="260"/>
      <c r="J2" s="260"/>
      <c r="K2" s="260"/>
      <c r="L2" s="260"/>
      <c r="M2" s="260"/>
      <c r="N2" s="260"/>
    </row>
    <row r="4" spans="3:14" ht="17.25" thickBot="1" x14ac:dyDescent="0.35"/>
    <row r="5" spans="3:14" ht="38.25" x14ac:dyDescent="0.3">
      <c r="C5" s="211" t="s">
        <v>238</v>
      </c>
      <c r="D5" s="211" t="s">
        <v>239</v>
      </c>
      <c r="E5" s="212" t="s">
        <v>240</v>
      </c>
      <c r="F5" s="213" t="s">
        <v>241</v>
      </c>
      <c r="G5" s="214" t="s">
        <v>242</v>
      </c>
      <c r="H5" s="215" t="s">
        <v>243</v>
      </c>
      <c r="I5" s="251" t="s">
        <v>244</v>
      </c>
      <c r="J5" s="251" t="s">
        <v>245</v>
      </c>
      <c r="K5" s="251" t="s">
        <v>385</v>
      </c>
      <c r="L5" s="216" t="s">
        <v>246</v>
      </c>
      <c r="M5" s="217" t="s">
        <v>247</v>
      </c>
    </row>
    <row r="6" spans="3:14" ht="35.25" customHeight="1" x14ac:dyDescent="0.3">
      <c r="C6" s="283" t="s">
        <v>248</v>
      </c>
      <c r="D6" s="218" t="s">
        <v>94</v>
      </c>
      <c r="E6" s="219">
        <v>15</v>
      </c>
      <c r="F6" s="219">
        <v>11</v>
      </c>
      <c r="G6" s="220">
        <v>20</v>
      </c>
      <c r="H6" s="221">
        <v>17</v>
      </c>
      <c r="I6" s="221"/>
      <c r="J6" s="252"/>
      <c r="K6" s="252"/>
      <c r="L6" s="253"/>
      <c r="M6" s="254">
        <v>3</v>
      </c>
    </row>
    <row r="7" spans="3:14" ht="35.25" customHeight="1" x14ac:dyDescent="0.3">
      <c r="C7" s="284"/>
      <c r="D7" s="218" t="s">
        <v>116</v>
      </c>
      <c r="E7" s="219">
        <v>22</v>
      </c>
      <c r="F7" s="219">
        <v>21</v>
      </c>
      <c r="G7" s="220">
        <v>20</v>
      </c>
      <c r="H7" s="221">
        <v>19</v>
      </c>
      <c r="I7" s="221"/>
      <c r="J7" s="252"/>
      <c r="K7" s="252"/>
      <c r="L7" s="253"/>
      <c r="M7" s="254">
        <v>1</v>
      </c>
    </row>
    <row r="8" spans="3:14" ht="35.25" customHeight="1" x14ac:dyDescent="0.3">
      <c r="C8" s="284"/>
      <c r="D8" s="218" t="s">
        <v>123</v>
      </c>
      <c r="E8" s="219">
        <v>10</v>
      </c>
      <c r="F8" s="222">
        <v>5</v>
      </c>
      <c r="G8" s="221">
        <v>14</v>
      </c>
      <c r="H8" s="221">
        <v>8</v>
      </c>
      <c r="I8" s="221"/>
      <c r="J8" s="252"/>
      <c r="K8" s="252"/>
      <c r="L8" s="253"/>
      <c r="M8" s="252">
        <v>6</v>
      </c>
    </row>
    <row r="9" spans="3:14" ht="35.25" customHeight="1" x14ac:dyDescent="0.3">
      <c r="C9" s="285"/>
      <c r="D9" s="218" t="s">
        <v>149</v>
      </c>
      <c r="E9" s="219">
        <v>16</v>
      </c>
      <c r="F9" s="222">
        <v>3</v>
      </c>
      <c r="G9" s="221">
        <v>27</v>
      </c>
      <c r="H9" s="221">
        <v>5</v>
      </c>
      <c r="I9" s="221"/>
      <c r="J9" s="252">
        <v>2</v>
      </c>
      <c r="K9" s="252"/>
      <c r="L9" s="253"/>
      <c r="M9" s="252">
        <v>20</v>
      </c>
    </row>
    <row r="10" spans="3:14" x14ac:dyDescent="0.3">
      <c r="C10" s="286" t="s">
        <v>249</v>
      </c>
      <c r="D10" s="287"/>
      <c r="E10" s="223">
        <f t="shared" ref="E10" si="0">SUM(E6:E9)</f>
        <v>63</v>
      </c>
      <c r="F10" s="224">
        <f t="shared" ref="F10:M10" si="1">SUM(F6:F9)</f>
        <v>40</v>
      </c>
      <c r="G10" s="225">
        <f t="shared" si="1"/>
        <v>81</v>
      </c>
      <c r="H10" s="226">
        <f t="shared" si="1"/>
        <v>49</v>
      </c>
      <c r="I10" s="226">
        <f t="shared" si="1"/>
        <v>0</v>
      </c>
      <c r="J10" s="226">
        <f t="shared" si="1"/>
        <v>2</v>
      </c>
      <c r="K10" s="226">
        <f t="shared" si="1"/>
        <v>0</v>
      </c>
      <c r="L10" s="226">
        <f t="shared" si="1"/>
        <v>0</v>
      </c>
      <c r="M10" s="224">
        <f t="shared" si="1"/>
        <v>30</v>
      </c>
    </row>
    <row r="11" spans="3:14" x14ac:dyDescent="0.3">
      <c r="C11" s="227"/>
      <c r="D11" s="228"/>
      <c r="E11" s="79"/>
      <c r="F11" s="229">
        <f>F10/E10</f>
        <v>0.63492063492063489</v>
      </c>
      <c r="G11" s="228"/>
      <c r="H11" s="229">
        <f>H10/G10</f>
        <v>0.60493827160493829</v>
      </c>
      <c r="I11" s="229">
        <f>I10/G10</f>
        <v>0</v>
      </c>
      <c r="J11" s="229">
        <f>J10/G10</f>
        <v>2.4691358024691357E-2</v>
      </c>
      <c r="K11" s="229">
        <f>K10/G10</f>
        <v>0</v>
      </c>
      <c r="L11" s="229">
        <f>L10/G10</f>
        <v>0</v>
      </c>
      <c r="M11" s="229">
        <f>M10/G10</f>
        <v>0.37037037037037035</v>
      </c>
    </row>
    <row r="18" spans="3:14" x14ac:dyDescent="0.3">
      <c r="C18" s="168"/>
      <c r="D18" s="168"/>
      <c r="E18" s="168"/>
      <c r="F18" s="168"/>
      <c r="G18" s="168"/>
      <c r="H18" s="168"/>
      <c r="I18" s="168"/>
      <c r="J18" s="168"/>
      <c r="K18" s="168"/>
      <c r="L18" s="168"/>
      <c r="M18" s="168"/>
      <c r="N18" s="168"/>
    </row>
    <row r="36" spans="3:14" x14ac:dyDescent="0.3">
      <c r="C36" s="168"/>
      <c r="D36" s="168"/>
      <c r="E36" s="168"/>
      <c r="F36" s="168"/>
      <c r="G36" s="168"/>
      <c r="H36" s="168"/>
      <c r="I36" s="168"/>
      <c r="J36" s="168"/>
      <c r="K36" s="168"/>
      <c r="L36" s="168"/>
      <c r="M36" s="168"/>
      <c r="N36" s="168"/>
    </row>
  </sheetData>
  <sheetProtection selectLockedCells="1" selectUnlockedCells="1"/>
  <mergeCells count="3">
    <mergeCell ref="C2:N2"/>
    <mergeCell ref="C6:C9"/>
    <mergeCell ref="C10:D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306"/>
      <c r="B1" s="306"/>
      <c r="C1" s="306"/>
      <c r="D1" s="306"/>
      <c r="E1" s="306"/>
      <c r="F1" s="306"/>
      <c r="G1" s="306"/>
      <c r="H1" s="305" t="s">
        <v>250</v>
      </c>
      <c r="I1" s="305"/>
      <c r="J1" s="305"/>
      <c r="K1" s="305"/>
      <c r="L1" s="305"/>
      <c r="M1" s="305"/>
      <c r="N1" s="305"/>
      <c r="O1" s="305"/>
      <c r="P1" s="305"/>
      <c r="Q1" s="305"/>
      <c r="R1" s="305"/>
      <c r="S1" s="46"/>
      <c r="T1" s="307" t="s">
        <v>251</v>
      </c>
      <c r="U1" s="307"/>
      <c r="V1" s="307"/>
      <c r="W1" s="307"/>
      <c r="X1" s="307"/>
      <c r="Y1" s="307"/>
      <c r="Z1" s="307"/>
      <c r="AA1" s="307"/>
      <c r="AB1" s="307"/>
      <c r="AC1" s="308" t="s">
        <v>252</v>
      </c>
      <c r="AD1" s="308"/>
      <c r="AE1" s="308"/>
      <c r="AF1" s="308"/>
      <c r="AG1" s="308"/>
      <c r="AH1" s="308"/>
      <c r="AI1" s="308"/>
      <c r="AJ1" s="308"/>
      <c r="AK1" s="51"/>
      <c r="AL1" s="299" t="s">
        <v>253</v>
      </c>
      <c r="AM1" s="299"/>
      <c r="AN1" s="299"/>
      <c r="AO1" s="299"/>
      <c r="AP1" s="299"/>
      <c r="AQ1" s="299"/>
      <c r="AR1" s="299"/>
      <c r="AS1" s="299"/>
      <c r="AT1" s="52"/>
      <c r="AU1" s="302" t="s">
        <v>254</v>
      </c>
      <c r="AV1" s="302"/>
      <c r="AW1" s="302"/>
      <c r="AX1" s="302"/>
      <c r="AY1" s="302"/>
      <c r="AZ1" s="302"/>
      <c r="BA1" s="302"/>
      <c r="BB1" s="302"/>
      <c r="BC1" s="53"/>
      <c r="BD1" s="303" t="s">
        <v>255</v>
      </c>
      <c r="BE1" s="303"/>
      <c r="BF1" s="303"/>
      <c r="BG1" s="303"/>
      <c r="BH1" s="303"/>
      <c r="BI1" s="30"/>
      <c r="BJ1" s="30"/>
      <c r="BK1" s="30"/>
    </row>
    <row r="2" spans="1:63" ht="39.950000000000003" customHeight="1" x14ac:dyDescent="0.25">
      <c r="A2" s="304" t="s">
        <v>256</v>
      </c>
      <c r="B2" s="304" t="s">
        <v>9</v>
      </c>
      <c r="C2" s="304" t="s">
        <v>11</v>
      </c>
      <c r="D2" s="304" t="s">
        <v>257</v>
      </c>
      <c r="E2" s="304" t="s">
        <v>258</v>
      </c>
      <c r="F2" s="304" t="s">
        <v>13</v>
      </c>
      <c r="G2" s="304" t="s">
        <v>17</v>
      </c>
      <c r="H2" s="300" t="s">
        <v>72</v>
      </c>
      <c r="I2" s="305" t="s">
        <v>259</v>
      </c>
      <c r="J2" s="305"/>
      <c r="K2" s="305"/>
      <c r="L2" s="300" t="s">
        <v>73</v>
      </c>
      <c r="M2" s="300" t="s">
        <v>260</v>
      </c>
      <c r="N2" s="300" t="s">
        <v>261</v>
      </c>
      <c r="O2" s="300" t="s">
        <v>32</v>
      </c>
      <c r="P2" s="300" t="s">
        <v>262</v>
      </c>
      <c r="Q2" s="300" t="s">
        <v>263</v>
      </c>
      <c r="R2" s="300" t="s">
        <v>264</v>
      </c>
      <c r="S2" s="44"/>
      <c r="T2" s="301" t="s">
        <v>265</v>
      </c>
      <c r="U2" s="301" t="s">
        <v>266</v>
      </c>
      <c r="V2" s="301" t="s">
        <v>267</v>
      </c>
      <c r="W2" s="301" t="s">
        <v>268</v>
      </c>
      <c r="X2" s="301" t="s">
        <v>269</v>
      </c>
      <c r="Y2" s="301" t="s">
        <v>270</v>
      </c>
      <c r="Z2" s="301" t="s">
        <v>271</v>
      </c>
      <c r="AA2" s="301" t="s">
        <v>272</v>
      </c>
      <c r="AB2" s="45"/>
      <c r="AC2" s="298" t="s">
        <v>77</v>
      </c>
      <c r="AD2" s="298" t="s">
        <v>273</v>
      </c>
      <c r="AE2" s="298" t="s">
        <v>79</v>
      </c>
      <c r="AF2" s="298" t="s">
        <v>80</v>
      </c>
      <c r="AG2" s="298" t="s">
        <v>274</v>
      </c>
      <c r="AH2" s="298" t="s">
        <v>82</v>
      </c>
      <c r="AI2" s="298" t="s">
        <v>275</v>
      </c>
      <c r="AJ2" s="298" t="s">
        <v>84</v>
      </c>
      <c r="AK2" s="43"/>
      <c r="AL2" s="296" t="s">
        <v>85</v>
      </c>
      <c r="AM2" s="296" t="s">
        <v>276</v>
      </c>
      <c r="AN2" s="296" t="s">
        <v>87</v>
      </c>
      <c r="AO2" s="296" t="s">
        <v>88</v>
      </c>
      <c r="AP2" s="296" t="s">
        <v>277</v>
      </c>
      <c r="AQ2" s="296" t="s">
        <v>90</v>
      </c>
      <c r="AR2" s="296" t="s">
        <v>91</v>
      </c>
      <c r="AS2" s="296" t="s">
        <v>278</v>
      </c>
      <c r="AT2" s="48"/>
      <c r="AU2" s="297" t="s">
        <v>85</v>
      </c>
      <c r="AV2" s="47"/>
      <c r="AW2" s="297" t="s">
        <v>276</v>
      </c>
      <c r="AX2" s="297" t="s">
        <v>87</v>
      </c>
      <c r="AY2" s="297" t="s">
        <v>88</v>
      </c>
      <c r="AZ2" s="297" t="s">
        <v>89</v>
      </c>
      <c r="BA2" s="297" t="s">
        <v>90</v>
      </c>
      <c r="BB2" s="297" t="s">
        <v>91</v>
      </c>
      <c r="BC2" s="297" t="s">
        <v>279</v>
      </c>
      <c r="BD2" s="294" t="s">
        <v>52</v>
      </c>
      <c r="BE2" s="294" t="s">
        <v>280</v>
      </c>
      <c r="BF2" s="294" t="s">
        <v>281</v>
      </c>
      <c r="BG2" s="294" t="s">
        <v>282</v>
      </c>
      <c r="BH2" s="295" t="s">
        <v>283</v>
      </c>
      <c r="BI2" s="294" t="s">
        <v>281</v>
      </c>
      <c r="BJ2" s="294" t="s">
        <v>282</v>
      </c>
      <c r="BK2" s="295" t="s">
        <v>283</v>
      </c>
    </row>
    <row r="3" spans="1:63" ht="39.950000000000003" customHeight="1" x14ac:dyDescent="0.25">
      <c r="A3" s="304"/>
      <c r="B3" s="304"/>
      <c r="C3" s="304"/>
      <c r="D3" s="304"/>
      <c r="E3" s="304"/>
      <c r="F3" s="304"/>
      <c r="G3" s="304"/>
      <c r="H3" s="300"/>
      <c r="I3" s="34" t="s">
        <v>284</v>
      </c>
      <c r="J3" s="44" t="s">
        <v>24</v>
      </c>
      <c r="K3" s="44" t="s">
        <v>26</v>
      </c>
      <c r="L3" s="300"/>
      <c r="M3" s="300"/>
      <c r="N3" s="300"/>
      <c r="O3" s="300"/>
      <c r="P3" s="300"/>
      <c r="Q3" s="300"/>
      <c r="R3" s="300"/>
      <c r="S3" s="44" t="s">
        <v>285</v>
      </c>
      <c r="T3" s="301"/>
      <c r="U3" s="301"/>
      <c r="V3" s="301"/>
      <c r="W3" s="301"/>
      <c r="X3" s="301"/>
      <c r="Y3" s="301"/>
      <c r="Z3" s="301"/>
      <c r="AA3" s="301"/>
      <c r="AB3" s="45" t="s">
        <v>52</v>
      </c>
      <c r="AC3" s="298"/>
      <c r="AD3" s="298"/>
      <c r="AE3" s="298"/>
      <c r="AF3" s="298"/>
      <c r="AG3" s="298"/>
      <c r="AH3" s="298"/>
      <c r="AI3" s="298"/>
      <c r="AJ3" s="298"/>
      <c r="AK3" s="43" t="s">
        <v>52</v>
      </c>
      <c r="AL3" s="296"/>
      <c r="AM3" s="296"/>
      <c r="AN3" s="296"/>
      <c r="AO3" s="296"/>
      <c r="AP3" s="296"/>
      <c r="AQ3" s="296"/>
      <c r="AR3" s="296"/>
      <c r="AS3" s="296"/>
      <c r="AT3" s="48" t="s">
        <v>52</v>
      </c>
      <c r="AU3" s="297"/>
      <c r="AV3" s="47" t="s">
        <v>286</v>
      </c>
      <c r="AW3" s="297"/>
      <c r="AX3" s="297"/>
      <c r="AY3" s="297"/>
      <c r="AZ3" s="297"/>
      <c r="BA3" s="297"/>
      <c r="BB3" s="297"/>
      <c r="BC3" s="297"/>
      <c r="BD3" s="294"/>
      <c r="BE3" s="294"/>
      <c r="BF3" s="294"/>
      <c r="BG3" s="294"/>
      <c r="BH3" s="295"/>
      <c r="BI3" s="294"/>
      <c r="BJ3" s="294"/>
      <c r="BK3" s="295"/>
    </row>
    <row r="4" spans="1:63" ht="39.950000000000003" customHeight="1" x14ac:dyDescent="0.25">
      <c r="A4" s="1" t="s">
        <v>287</v>
      </c>
      <c r="B4" s="1" t="s">
        <v>288</v>
      </c>
      <c r="C4" s="1" t="s">
        <v>289</v>
      </c>
      <c r="D4" s="1" t="s">
        <v>287</v>
      </c>
      <c r="E4" s="1" t="s">
        <v>290</v>
      </c>
      <c r="F4" s="1" t="s">
        <v>288</v>
      </c>
      <c r="G4" s="1" t="s">
        <v>291</v>
      </c>
      <c r="H4" s="2" t="s">
        <v>292</v>
      </c>
      <c r="I4" s="35" t="s">
        <v>293</v>
      </c>
      <c r="J4" s="2"/>
      <c r="K4" s="2" t="s">
        <v>294</v>
      </c>
      <c r="L4" s="2" t="s">
        <v>288</v>
      </c>
      <c r="M4" s="2" t="s">
        <v>288</v>
      </c>
      <c r="N4" s="2" t="s">
        <v>295</v>
      </c>
      <c r="O4" s="2" t="s">
        <v>288</v>
      </c>
      <c r="P4" s="2" t="s">
        <v>296</v>
      </c>
      <c r="Q4" s="2" t="s">
        <v>287</v>
      </c>
      <c r="R4" s="2" t="s">
        <v>287</v>
      </c>
      <c r="S4" s="2" t="s">
        <v>287</v>
      </c>
      <c r="T4" s="26" t="s">
        <v>287</v>
      </c>
      <c r="U4" s="26" t="s">
        <v>297</v>
      </c>
      <c r="V4" s="26" t="s">
        <v>298</v>
      </c>
      <c r="W4" s="26" t="s">
        <v>299</v>
      </c>
      <c r="X4" s="26" t="s">
        <v>299</v>
      </c>
      <c r="Y4" s="26" t="s">
        <v>295</v>
      </c>
      <c r="Z4" s="26" t="s">
        <v>300</v>
      </c>
      <c r="AA4" s="26" t="s">
        <v>288</v>
      </c>
      <c r="AB4" s="26" t="s">
        <v>301</v>
      </c>
      <c r="AC4" s="27" t="s">
        <v>287</v>
      </c>
      <c r="AD4" s="27" t="s">
        <v>297</v>
      </c>
      <c r="AE4" s="27" t="s">
        <v>298</v>
      </c>
      <c r="AF4" s="27" t="s">
        <v>299</v>
      </c>
      <c r="AG4" s="27" t="s">
        <v>299</v>
      </c>
      <c r="AH4" s="27" t="s">
        <v>295</v>
      </c>
      <c r="AI4" s="27" t="s">
        <v>300</v>
      </c>
      <c r="AJ4" s="27" t="s">
        <v>288</v>
      </c>
      <c r="AK4" s="27"/>
      <c r="AL4" s="28" t="s">
        <v>287</v>
      </c>
      <c r="AM4" s="28" t="s">
        <v>297</v>
      </c>
      <c r="AN4" s="28" t="s">
        <v>298</v>
      </c>
      <c r="AO4" s="28" t="s">
        <v>299</v>
      </c>
      <c r="AP4" s="28" t="s">
        <v>299</v>
      </c>
      <c r="AQ4" s="28" t="s">
        <v>295</v>
      </c>
      <c r="AR4" s="28" t="s">
        <v>300</v>
      </c>
      <c r="AS4" s="28" t="s">
        <v>288</v>
      </c>
      <c r="AT4" s="28"/>
      <c r="AU4" s="29" t="s">
        <v>287</v>
      </c>
      <c r="AV4" s="29"/>
      <c r="AW4" s="29" t="s">
        <v>297</v>
      </c>
      <c r="AX4" s="29" t="s">
        <v>298</v>
      </c>
      <c r="AY4" s="29" t="s">
        <v>299</v>
      </c>
      <c r="AZ4" s="29" t="s">
        <v>299</v>
      </c>
      <c r="BA4" s="29" t="s">
        <v>295</v>
      </c>
      <c r="BB4" s="29" t="s">
        <v>300</v>
      </c>
      <c r="BC4" s="29"/>
      <c r="BD4" s="50" t="s">
        <v>301</v>
      </c>
      <c r="BE4" s="50"/>
      <c r="BF4" s="50" t="s">
        <v>301</v>
      </c>
      <c r="BG4" s="50" t="s">
        <v>288</v>
      </c>
      <c r="BH4" s="295"/>
      <c r="BI4" s="50" t="s">
        <v>301</v>
      </c>
      <c r="BJ4" s="50" t="s">
        <v>288</v>
      </c>
      <c r="BK4" s="295"/>
    </row>
    <row r="5" spans="1:63" ht="39.950000000000003" customHeight="1" x14ac:dyDescent="0.25">
      <c r="A5" s="58"/>
      <c r="B5" s="49" t="s">
        <v>302</v>
      </c>
      <c r="C5" s="288" t="s">
        <v>303</v>
      </c>
      <c r="D5" s="123">
        <v>44677</v>
      </c>
      <c r="E5" s="104" t="s">
        <v>304</v>
      </c>
      <c r="F5" s="124" t="s">
        <v>305</v>
      </c>
      <c r="G5" s="124" t="s">
        <v>306</v>
      </c>
      <c r="H5" s="54" t="s">
        <v>307</v>
      </c>
      <c r="I5" s="54" t="s">
        <v>308</v>
      </c>
      <c r="J5" s="54" t="s">
        <v>309</v>
      </c>
      <c r="K5" s="40">
        <v>1</v>
      </c>
      <c r="L5" s="40" t="s">
        <v>100</v>
      </c>
      <c r="M5" s="54" t="s">
        <v>310</v>
      </c>
      <c r="N5" s="54" t="s">
        <v>311</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302</v>
      </c>
      <c r="C6" s="289"/>
      <c r="D6" s="123">
        <v>44677</v>
      </c>
      <c r="E6" s="104" t="s">
        <v>304</v>
      </c>
      <c r="F6" s="124" t="s">
        <v>305</v>
      </c>
      <c r="G6" s="125" t="s">
        <v>312</v>
      </c>
      <c r="H6" s="54" t="s">
        <v>313</v>
      </c>
      <c r="I6" s="54" t="s">
        <v>314</v>
      </c>
      <c r="J6" s="54" t="s">
        <v>315</v>
      </c>
      <c r="K6" s="40">
        <v>1</v>
      </c>
      <c r="L6" s="40" t="s">
        <v>100</v>
      </c>
      <c r="M6" s="54" t="s">
        <v>310</v>
      </c>
      <c r="N6" s="54" t="s">
        <v>311</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302</v>
      </c>
      <c r="C7" s="289"/>
      <c r="D7" s="123">
        <v>44677</v>
      </c>
      <c r="E7" s="104" t="s">
        <v>304</v>
      </c>
      <c r="F7" s="124" t="s">
        <v>316</v>
      </c>
      <c r="G7" s="125" t="s">
        <v>317</v>
      </c>
      <c r="H7" s="54" t="s">
        <v>318</v>
      </c>
      <c r="I7" s="54" t="s">
        <v>319</v>
      </c>
      <c r="J7" s="54" t="s">
        <v>320</v>
      </c>
      <c r="K7" s="40">
        <v>1</v>
      </c>
      <c r="L7" s="40" t="s">
        <v>100</v>
      </c>
      <c r="M7" s="54" t="s">
        <v>310</v>
      </c>
      <c r="N7" s="54" t="s">
        <v>311</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302</v>
      </c>
      <c r="C8" s="289"/>
      <c r="D8" s="123">
        <v>44677</v>
      </c>
      <c r="E8" s="104" t="s">
        <v>304</v>
      </c>
      <c r="F8" s="125" t="s">
        <v>321</v>
      </c>
      <c r="G8" s="125" t="s">
        <v>322</v>
      </c>
      <c r="H8" s="126" t="s">
        <v>323</v>
      </c>
      <c r="I8" s="54" t="s">
        <v>324</v>
      </c>
      <c r="J8" s="126" t="s">
        <v>325</v>
      </c>
      <c r="K8" s="40">
        <v>2</v>
      </c>
      <c r="L8" s="127" t="s">
        <v>326</v>
      </c>
      <c r="M8" s="126" t="s">
        <v>310</v>
      </c>
      <c r="N8" s="126" t="s">
        <v>311</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302</v>
      </c>
      <c r="C9" s="289"/>
      <c r="D9" s="123">
        <v>44677</v>
      </c>
      <c r="E9" s="104" t="s">
        <v>304</v>
      </c>
      <c r="F9" s="125" t="s">
        <v>321</v>
      </c>
      <c r="G9" s="125" t="s">
        <v>327</v>
      </c>
      <c r="H9" s="126" t="s">
        <v>328</v>
      </c>
      <c r="I9" s="126" t="s">
        <v>329</v>
      </c>
      <c r="J9" s="54" t="s">
        <v>320</v>
      </c>
      <c r="K9" s="40">
        <v>1</v>
      </c>
      <c r="L9" s="40" t="s">
        <v>326</v>
      </c>
      <c r="M9" s="54" t="s">
        <v>310</v>
      </c>
      <c r="N9" s="54" t="s">
        <v>311</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302</v>
      </c>
      <c r="C10" s="289"/>
      <c r="D10" s="123">
        <v>44677</v>
      </c>
      <c r="E10" s="104" t="s">
        <v>304</v>
      </c>
      <c r="F10" s="125" t="s">
        <v>321</v>
      </c>
      <c r="G10" s="125" t="s">
        <v>330</v>
      </c>
      <c r="H10" s="126" t="s">
        <v>331</v>
      </c>
      <c r="I10" s="126" t="s">
        <v>332</v>
      </c>
      <c r="J10" s="126" t="s">
        <v>333</v>
      </c>
      <c r="K10" s="54">
        <v>3</v>
      </c>
      <c r="L10" s="126" t="s">
        <v>100</v>
      </c>
      <c r="M10" s="126" t="s">
        <v>310</v>
      </c>
      <c r="N10" s="126" t="s">
        <v>311</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302</v>
      </c>
      <c r="C11" s="289"/>
      <c r="D11" s="123">
        <v>44677</v>
      </c>
      <c r="E11" s="104" t="s">
        <v>304</v>
      </c>
      <c r="F11" s="291" t="s">
        <v>321</v>
      </c>
      <c r="G11" s="292" t="s">
        <v>334</v>
      </c>
      <c r="H11" s="54" t="s">
        <v>335</v>
      </c>
      <c r="I11" s="54" t="s">
        <v>336</v>
      </c>
      <c r="J11" s="54" t="s">
        <v>337</v>
      </c>
      <c r="K11" s="40">
        <v>2</v>
      </c>
      <c r="L11" s="40" t="s">
        <v>326</v>
      </c>
      <c r="M11" s="54" t="s">
        <v>310</v>
      </c>
      <c r="N11" s="54" t="s">
        <v>311</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302</v>
      </c>
      <c r="C12" s="289"/>
      <c r="D12" s="123">
        <v>44677</v>
      </c>
      <c r="E12" s="104" t="s">
        <v>304</v>
      </c>
      <c r="F12" s="291"/>
      <c r="G12" s="292"/>
      <c r="H12" s="126" t="s">
        <v>338</v>
      </c>
      <c r="I12" s="54" t="s">
        <v>339</v>
      </c>
      <c r="J12" s="54" t="s">
        <v>320</v>
      </c>
      <c r="K12" s="40">
        <v>1</v>
      </c>
      <c r="L12" s="40" t="s">
        <v>326</v>
      </c>
      <c r="M12" s="54" t="s">
        <v>310</v>
      </c>
      <c r="N12" s="54" t="s">
        <v>311</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302</v>
      </c>
      <c r="C13" s="289"/>
      <c r="D13" s="123">
        <v>44677</v>
      </c>
      <c r="E13" s="104" t="s">
        <v>304</v>
      </c>
      <c r="F13" s="293" t="s">
        <v>340</v>
      </c>
      <c r="G13" s="292" t="s">
        <v>341</v>
      </c>
      <c r="H13" s="54" t="s">
        <v>342</v>
      </c>
      <c r="I13" s="54" t="s">
        <v>343</v>
      </c>
      <c r="J13" s="54" t="s">
        <v>344</v>
      </c>
      <c r="K13" s="40">
        <v>2</v>
      </c>
      <c r="L13" s="40" t="s">
        <v>326</v>
      </c>
      <c r="M13" s="54" t="s">
        <v>310</v>
      </c>
      <c r="N13" s="54" t="s">
        <v>311</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302</v>
      </c>
      <c r="C14" s="289"/>
      <c r="D14" s="123">
        <v>44677</v>
      </c>
      <c r="E14" s="104" t="s">
        <v>304</v>
      </c>
      <c r="F14" s="293"/>
      <c r="G14" s="292"/>
      <c r="H14" s="54" t="s">
        <v>345</v>
      </c>
      <c r="I14" s="54" t="s">
        <v>346</v>
      </c>
      <c r="J14" s="54" t="s">
        <v>347</v>
      </c>
      <c r="K14" s="40">
        <v>1</v>
      </c>
      <c r="L14" s="40" t="s">
        <v>326</v>
      </c>
      <c r="M14" s="54" t="s">
        <v>310</v>
      </c>
      <c r="N14" s="54" t="s">
        <v>311</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302</v>
      </c>
      <c r="C15" s="289"/>
      <c r="D15" s="123">
        <v>44677</v>
      </c>
      <c r="E15" s="104" t="s">
        <v>304</v>
      </c>
      <c r="F15" s="292" t="s">
        <v>348</v>
      </c>
      <c r="G15" s="292" t="s">
        <v>349</v>
      </c>
      <c r="H15" s="54" t="s">
        <v>350</v>
      </c>
      <c r="I15" s="54" t="s">
        <v>351</v>
      </c>
      <c r="J15" s="54" t="s">
        <v>352</v>
      </c>
      <c r="K15" s="40">
        <v>3</v>
      </c>
      <c r="L15" s="40" t="s">
        <v>326</v>
      </c>
      <c r="M15" s="54" t="s">
        <v>310</v>
      </c>
      <c r="N15" s="54" t="s">
        <v>311</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302</v>
      </c>
      <c r="C16" s="290"/>
      <c r="D16" s="123">
        <v>44677</v>
      </c>
      <c r="E16" s="104" t="s">
        <v>304</v>
      </c>
      <c r="F16" s="292"/>
      <c r="G16" s="292"/>
      <c r="H16" s="54" t="s">
        <v>353</v>
      </c>
      <c r="I16" s="54" t="s">
        <v>354</v>
      </c>
      <c r="J16" s="54" t="s">
        <v>355</v>
      </c>
      <c r="K16" s="40">
        <v>1</v>
      </c>
      <c r="L16" s="40" t="s">
        <v>326</v>
      </c>
      <c r="M16" s="54" t="s">
        <v>310</v>
      </c>
      <c r="N16" s="54" t="s">
        <v>311</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filterColumn colId="12">
      <filters>
        <filter val="Unidad de Loterias"/>
      </filters>
    </filterColumn>
  </autoFilter>
  <mergeCells count="70">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BF2:BF3"/>
    <mergeCell ref="AS2:AS3"/>
    <mergeCell ref="AU2:AU3"/>
    <mergeCell ref="AW2:AW3"/>
    <mergeCell ref="AX2:AX3"/>
    <mergeCell ref="AY2:AY3"/>
    <mergeCell ref="AZ2:AZ3"/>
    <mergeCell ref="BA2:BA3"/>
    <mergeCell ref="BB2:BB3"/>
    <mergeCell ref="BC2:BC3"/>
    <mergeCell ref="BD2:BD3"/>
    <mergeCell ref="BE2:BE3"/>
    <mergeCell ref="BG2:BG3"/>
    <mergeCell ref="BH2:BH4"/>
    <mergeCell ref="BI2:BI3"/>
    <mergeCell ref="BJ2:BJ3"/>
    <mergeCell ref="BK2:BK4"/>
    <mergeCell ref="C5:C16"/>
    <mergeCell ref="F11:F12"/>
    <mergeCell ref="G11:G12"/>
    <mergeCell ref="F13:F14"/>
    <mergeCell ref="G13:G14"/>
    <mergeCell ref="F15:F16"/>
    <mergeCell ref="G15:G16"/>
  </mergeCells>
  <conditionalFormatting sqref="Y5:Y6">
    <cfRule type="containsText" dxfId="103" priority="15" stopIfTrue="1" operator="containsText" text="EN TERMINO">
      <formula>NOT(ISERROR(SEARCH("EN TERMINO",Y5)))</formula>
    </cfRule>
    <cfRule type="containsText" priority="16" operator="containsText" text="AMARILLO">
      <formula>NOT(ISERROR(SEARCH("AMARILLO",Y5)))</formula>
    </cfRule>
    <cfRule type="containsText" dxfId="102" priority="17" stopIfTrue="1" operator="containsText" text="ALERTA">
      <formula>NOT(ISERROR(SEARCH("ALERTA",Y5)))</formula>
    </cfRule>
    <cfRule type="containsText" dxfId="101" priority="18" stopIfTrue="1" operator="containsText" text="OK">
      <formula>NOT(ISERROR(SEARCH("OK",Y5)))</formula>
    </cfRule>
  </conditionalFormatting>
  <conditionalFormatting sqref="AB5:AB6">
    <cfRule type="containsText" dxfId="100" priority="19" stopIfTrue="1" operator="containsText" text="CUMPLIDA">
      <formula>NOT(ISERROR(SEARCH("CUMPLIDA",AB5)))</formula>
    </cfRule>
    <cfRule type="containsText" dxfId="99" priority="20" stopIfTrue="1" operator="containsText" text="PENDIENTE">
      <formula>NOT(ISERROR(SEARCH("PENDIENTE",AB5)))</formula>
    </cfRule>
    <cfRule type="containsText" dxfId="98" priority="21" stopIfTrue="1" operator="containsText" text="INCUMPLIDA">
      <formula>NOT(ISERROR(SEARCH("INCUMPLIDA",AB5)))</formula>
    </cfRule>
  </conditionalFormatting>
  <conditionalFormatting sqref="AH5:AH6 AQ5:AQ6 BA5:BA6">
    <cfRule type="containsText" dxfId="97" priority="6" stopIfTrue="1" operator="containsText" text="EN TERMINO">
      <formula>NOT(ISERROR(SEARCH("EN TERMINO",AH5)))</formula>
    </cfRule>
    <cfRule type="containsText" priority="7" operator="containsText" text="AMARILLO">
      <formula>NOT(ISERROR(SEARCH("AMARILLO",AH5)))</formula>
    </cfRule>
    <cfRule type="containsText" dxfId="96" priority="8" stopIfTrue="1" operator="containsText" text="ALERTA">
      <formula>NOT(ISERROR(SEARCH("ALERTA",AH5)))</formula>
    </cfRule>
    <cfRule type="containsText" dxfId="95" priority="9" stopIfTrue="1" operator="containsText" text="OK">
      <formula>NOT(ISERROR(SEARCH("OK",AH5)))</formula>
    </cfRule>
  </conditionalFormatting>
  <conditionalFormatting sqref="AK5:AK6 AT5:AT6 BD5:BD6">
    <cfRule type="containsText" dxfId="94" priority="10" stopIfTrue="1" operator="containsText" text="CUMPLIDA">
      <formula>NOT(ISERROR(SEARCH("CUMPLIDA",AK5)))</formula>
    </cfRule>
    <cfRule type="containsText" dxfId="93" priority="11" stopIfTrue="1" operator="containsText" text="PENDIENTE">
      <formula>NOT(ISERROR(SEARCH("PENDIENTE",AK5)))</formula>
    </cfRule>
    <cfRule type="containsText" dxfId="92" priority="12" stopIfTrue="1" operator="containsText" text="INCUMPLIDA">
      <formula>NOT(ISERROR(SEARCH("INCUMPLIDA",AK5)))</formula>
    </cfRule>
  </conditionalFormatting>
  <conditionalFormatting sqref="AK5:AK6">
    <cfRule type="containsText" dxfId="9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90" priority="3" operator="containsText" text="cerrada">
      <formula>NOT(ISERROR(SEARCH("cerrada",BF5)))</formula>
    </cfRule>
    <cfRule type="containsText" dxfId="89" priority="4" operator="containsText" text="cerrado">
      <formula>NOT(ISERROR(SEARCH("cerrado",BF5)))</formula>
    </cfRule>
    <cfRule type="containsText" dxfId="88" priority="5" operator="containsText" text="Abierto">
      <formula>NOT(ISERROR(SEARCH("Abierto",BF5)))</formula>
    </cfRule>
  </conditionalFormatting>
  <dataValidations count="1">
    <dataValidation type="list" allowBlank="1" showInputMessage="1" showErrorMessage="1" sqref="L5:L9 L11:L16">
      <formula1>"Correctiva, Preventiva, Acción de mejora"</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306"/>
      <c r="B1" s="306"/>
      <c r="C1" s="306"/>
      <c r="D1" s="306"/>
      <c r="E1" s="306"/>
      <c r="F1" s="306"/>
      <c r="G1" s="306"/>
      <c r="H1" s="306"/>
      <c r="I1" s="305" t="s">
        <v>250</v>
      </c>
      <c r="J1" s="305"/>
      <c r="K1" s="305"/>
      <c r="L1" s="305"/>
      <c r="M1" s="305"/>
      <c r="N1" s="305"/>
      <c r="O1" s="305"/>
      <c r="P1" s="305"/>
      <c r="Q1" s="305"/>
      <c r="R1" s="305"/>
      <c r="S1" s="305"/>
      <c r="T1" s="46"/>
      <c r="U1" s="307" t="s">
        <v>251</v>
      </c>
      <c r="V1" s="307"/>
      <c r="W1" s="307"/>
      <c r="X1" s="307"/>
      <c r="Y1" s="307"/>
      <c r="Z1" s="307"/>
      <c r="AA1" s="307"/>
      <c r="AB1" s="307"/>
      <c r="AC1" s="307"/>
      <c r="AD1" s="308" t="s">
        <v>252</v>
      </c>
      <c r="AE1" s="308"/>
      <c r="AF1" s="308"/>
      <c r="AG1" s="308"/>
      <c r="AH1" s="308"/>
      <c r="AI1" s="308"/>
      <c r="AJ1" s="308"/>
      <c r="AK1" s="308"/>
      <c r="AL1" s="51"/>
      <c r="AM1" s="299" t="s">
        <v>253</v>
      </c>
      <c r="AN1" s="299"/>
      <c r="AO1" s="299"/>
      <c r="AP1" s="299"/>
      <c r="AQ1" s="299"/>
      <c r="AR1" s="299"/>
      <c r="AS1" s="299"/>
      <c r="AT1" s="299"/>
      <c r="AU1" s="52"/>
      <c r="AV1" s="302" t="s">
        <v>254</v>
      </c>
      <c r="AW1" s="302"/>
      <c r="AX1" s="302"/>
      <c r="AY1" s="302"/>
      <c r="AZ1" s="302"/>
      <c r="BA1" s="302"/>
      <c r="BB1" s="302"/>
      <c r="BC1" s="302"/>
      <c r="BD1" s="53"/>
      <c r="BE1" s="303" t="s">
        <v>255</v>
      </c>
      <c r="BF1" s="303"/>
      <c r="BG1" s="303"/>
      <c r="BH1" s="303"/>
      <c r="BI1" s="303"/>
    </row>
    <row r="2" spans="1:61" ht="39.950000000000003" customHeight="1" x14ac:dyDescent="0.25">
      <c r="A2" s="304" t="s">
        <v>256</v>
      </c>
      <c r="B2" s="304" t="s">
        <v>9</v>
      </c>
      <c r="C2" s="304" t="s">
        <v>11</v>
      </c>
      <c r="D2" s="304" t="s">
        <v>257</v>
      </c>
      <c r="E2" s="304" t="s">
        <v>258</v>
      </c>
      <c r="F2" s="304" t="s">
        <v>13</v>
      </c>
      <c r="G2" s="304" t="s">
        <v>15</v>
      </c>
      <c r="H2" s="304" t="s">
        <v>17</v>
      </c>
      <c r="I2" s="300" t="s">
        <v>72</v>
      </c>
      <c r="J2" s="305" t="s">
        <v>259</v>
      </c>
      <c r="K2" s="305"/>
      <c r="L2" s="305"/>
      <c r="M2" s="300" t="s">
        <v>73</v>
      </c>
      <c r="N2" s="300" t="s">
        <v>260</v>
      </c>
      <c r="O2" s="300" t="s">
        <v>261</v>
      </c>
      <c r="P2" s="300" t="s">
        <v>32</v>
      </c>
      <c r="Q2" s="300" t="s">
        <v>262</v>
      </c>
      <c r="R2" s="300" t="s">
        <v>263</v>
      </c>
      <c r="S2" s="300" t="s">
        <v>264</v>
      </c>
      <c r="T2" s="44"/>
      <c r="U2" s="301" t="s">
        <v>265</v>
      </c>
      <c r="V2" s="301" t="s">
        <v>266</v>
      </c>
      <c r="W2" s="301" t="s">
        <v>267</v>
      </c>
      <c r="X2" s="301" t="s">
        <v>268</v>
      </c>
      <c r="Y2" s="301" t="s">
        <v>269</v>
      </c>
      <c r="Z2" s="301" t="s">
        <v>270</v>
      </c>
      <c r="AA2" s="301" t="s">
        <v>271</v>
      </c>
      <c r="AB2" s="301" t="s">
        <v>272</v>
      </c>
      <c r="AC2" s="45"/>
      <c r="AD2" s="298" t="s">
        <v>77</v>
      </c>
      <c r="AE2" s="298" t="s">
        <v>78</v>
      </c>
      <c r="AF2" s="298" t="s">
        <v>79</v>
      </c>
      <c r="AG2" s="298" t="s">
        <v>80</v>
      </c>
      <c r="AH2" s="298" t="s">
        <v>274</v>
      </c>
      <c r="AI2" s="298" t="s">
        <v>82</v>
      </c>
      <c r="AJ2" s="298" t="s">
        <v>275</v>
      </c>
      <c r="AK2" s="298" t="s">
        <v>84</v>
      </c>
      <c r="AL2" s="43"/>
      <c r="AM2" s="296" t="s">
        <v>85</v>
      </c>
      <c r="AN2" s="296" t="s">
        <v>276</v>
      </c>
      <c r="AO2" s="296" t="s">
        <v>87</v>
      </c>
      <c r="AP2" s="296" t="s">
        <v>88</v>
      </c>
      <c r="AQ2" s="296" t="s">
        <v>277</v>
      </c>
      <c r="AR2" s="296" t="s">
        <v>90</v>
      </c>
      <c r="AS2" s="296" t="s">
        <v>91</v>
      </c>
      <c r="AT2" s="296" t="s">
        <v>278</v>
      </c>
      <c r="AU2" s="48"/>
      <c r="AV2" s="297" t="s">
        <v>85</v>
      </c>
      <c r="AW2" s="47"/>
      <c r="AX2" s="297" t="s">
        <v>276</v>
      </c>
      <c r="AY2" s="297" t="s">
        <v>87</v>
      </c>
      <c r="AZ2" s="297" t="s">
        <v>88</v>
      </c>
      <c r="BA2" s="297" t="s">
        <v>89</v>
      </c>
      <c r="BB2" s="297" t="s">
        <v>90</v>
      </c>
      <c r="BC2" s="297" t="s">
        <v>91</v>
      </c>
      <c r="BD2" s="297" t="s">
        <v>279</v>
      </c>
      <c r="BE2" s="294" t="s">
        <v>52</v>
      </c>
      <c r="BF2" s="294" t="s">
        <v>280</v>
      </c>
      <c r="BG2" s="294" t="s">
        <v>281</v>
      </c>
      <c r="BH2" s="294" t="s">
        <v>282</v>
      </c>
      <c r="BI2" s="295" t="s">
        <v>283</v>
      </c>
    </row>
    <row r="3" spans="1:61" ht="39.950000000000003" customHeight="1" x14ac:dyDescent="0.25">
      <c r="A3" s="304"/>
      <c r="B3" s="304"/>
      <c r="C3" s="304"/>
      <c r="D3" s="304"/>
      <c r="E3" s="304"/>
      <c r="F3" s="304"/>
      <c r="G3" s="304"/>
      <c r="H3" s="304"/>
      <c r="I3" s="300"/>
      <c r="J3" s="34" t="s">
        <v>284</v>
      </c>
      <c r="K3" s="44" t="s">
        <v>24</v>
      </c>
      <c r="L3" s="44" t="s">
        <v>26</v>
      </c>
      <c r="M3" s="300"/>
      <c r="N3" s="300"/>
      <c r="O3" s="300"/>
      <c r="P3" s="300"/>
      <c r="Q3" s="300"/>
      <c r="R3" s="300"/>
      <c r="S3" s="300"/>
      <c r="T3" s="44" t="s">
        <v>285</v>
      </c>
      <c r="U3" s="301"/>
      <c r="V3" s="301"/>
      <c r="W3" s="301"/>
      <c r="X3" s="301"/>
      <c r="Y3" s="301"/>
      <c r="Z3" s="301"/>
      <c r="AA3" s="301"/>
      <c r="AB3" s="301"/>
      <c r="AC3" s="45" t="s">
        <v>52</v>
      </c>
      <c r="AD3" s="298"/>
      <c r="AE3" s="298"/>
      <c r="AF3" s="298"/>
      <c r="AG3" s="298"/>
      <c r="AH3" s="298"/>
      <c r="AI3" s="298"/>
      <c r="AJ3" s="298"/>
      <c r="AK3" s="298"/>
      <c r="AL3" s="43" t="s">
        <v>52</v>
      </c>
      <c r="AM3" s="296"/>
      <c r="AN3" s="296"/>
      <c r="AO3" s="296"/>
      <c r="AP3" s="296"/>
      <c r="AQ3" s="296"/>
      <c r="AR3" s="296"/>
      <c r="AS3" s="296"/>
      <c r="AT3" s="296"/>
      <c r="AU3" s="48" t="s">
        <v>52</v>
      </c>
      <c r="AV3" s="297"/>
      <c r="AW3" s="47" t="s">
        <v>286</v>
      </c>
      <c r="AX3" s="297"/>
      <c r="AY3" s="297"/>
      <c r="AZ3" s="297"/>
      <c r="BA3" s="297"/>
      <c r="BB3" s="297"/>
      <c r="BC3" s="297"/>
      <c r="BD3" s="297"/>
      <c r="BE3" s="294"/>
      <c r="BF3" s="294"/>
      <c r="BG3" s="294"/>
      <c r="BH3" s="294"/>
      <c r="BI3" s="295"/>
    </row>
    <row r="4" spans="1:61" ht="39.950000000000003" customHeight="1" x14ac:dyDescent="0.25">
      <c r="A4" s="1" t="s">
        <v>287</v>
      </c>
      <c r="B4" s="1" t="s">
        <v>288</v>
      </c>
      <c r="C4" s="1" t="s">
        <v>289</v>
      </c>
      <c r="D4" s="1" t="s">
        <v>287</v>
      </c>
      <c r="E4" s="1" t="s">
        <v>290</v>
      </c>
      <c r="F4" s="1" t="s">
        <v>288</v>
      </c>
      <c r="G4" s="1"/>
      <c r="H4" s="1" t="s">
        <v>291</v>
      </c>
      <c r="I4" s="2" t="s">
        <v>292</v>
      </c>
      <c r="J4" s="35" t="s">
        <v>293</v>
      </c>
      <c r="K4" s="2"/>
      <c r="L4" s="2" t="s">
        <v>294</v>
      </c>
      <c r="M4" s="2" t="s">
        <v>288</v>
      </c>
      <c r="N4" s="2" t="s">
        <v>288</v>
      </c>
      <c r="O4" s="2" t="s">
        <v>295</v>
      </c>
      <c r="P4" s="2" t="s">
        <v>288</v>
      </c>
      <c r="Q4" s="2" t="s">
        <v>296</v>
      </c>
      <c r="R4" s="2" t="s">
        <v>287</v>
      </c>
      <c r="S4" s="2" t="s">
        <v>287</v>
      </c>
      <c r="T4" s="2" t="s">
        <v>287</v>
      </c>
      <c r="U4" s="26" t="s">
        <v>287</v>
      </c>
      <c r="V4" s="26" t="s">
        <v>297</v>
      </c>
      <c r="W4" s="26" t="s">
        <v>298</v>
      </c>
      <c r="X4" s="26" t="s">
        <v>299</v>
      </c>
      <c r="Y4" s="26" t="s">
        <v>299</v>
      </c>
      <c r="Z4" s="26" t="s">
        <v>295</v>
      </c>
      <c r="AA4" s="26" t="s">
        <v>300</v>
      </c>
      <c r="AB4" s="26" t="s">
        <v>288</v>
      </c>
      <c r="AC4" s="26" t="s">
        <v>301</v>
      </c>
      <c r="AD4" s="27" t="s">
        <v>287</v>
      </c>
      <c r="AE4" s="27"/>
      <c r="AF4" s="27" t="s">
        <v>356</v>
      </c>
      <c r="AG4" s="27" t="s">
        <v>299</v>
      </c>
      <c r="AH4" s="27" t="s">
        <v>299</v>
      </c>
      <c r="AI4" s="27" t="s">
        <v>295</v>
      </c>
      <c r="AJ4" s="27" t="s">
        <v>300</v>
      </c>
      <c r="AK4" s="27" t="s">
        <v>288</v>
      </c>
      <c r="AL4" s="27"/>
      <c r="AM4" s="28" t="s">
        <v>287</v>
      </c>
      <c r="AN4" s="28" t="s">
        <v>297</v>
      </c>
      <c r="AO4" s="28" t="s">
        <v>298</v>
      </c>
      <c r="AP4" s="28" t="s">
        <v>299</v>
      </c>
      <c r="AQ4" s="28" t="s">
        <v>299</v>
      </c>
      <c r="AR4" s="28" t="s">
        <v>295</v>
      </c>
      <c r="AS4" s="28" t="s">
        <v>300</v>
      </c>
      <c r="AT4" s="28" t="s">
        <v>288</v>
      </c>
      <c r="AU4" s="28"/>
      <c r="AV4" s="29" t="s">
        <v>287</v>
      </c>
      <c r="AW4" s="29"/>
      <c r="AX4" s="29" t="s">
        <v>297</v>
      </c>
      <c r="AY4" s="29" t="s">
        <v>298</v>
      </c>
      <c r="AZ4" s="29" t="s">
        <v>299</v>
      </c>
      <c r="BA4" s="29" t="s">
        <v>299</v>
      </c>
      <c r="BB4" s="29" t="s">
        <v>295</v>
      </c>
      <c r="BC4" s="29" t="s">
        <v>300</v>
      </c>
      <c r="BD4" s="29"/>
      <c r="BE4" s="50" t="s">
        <v>301</v>
      </c>
      <c r="BF4" s="50"/>
      <c r="BG4" s="50" t="s">
        <v>301</v>
      </c>
      <c r="BH4" s="50" t="s">
        <v>288</v>
      </c>
      <c r="BI4" s="295"/>
    </row>
    <row r="5" spans="1:61" ht="159.75" customHeight="1" x14ac:dyDescent="0.25">
      <c r="A5" s="58"/>
      <c r="B5" s="49" t="s">
        <v>302</v>
      </c>
      <c r="C5" s="313" t="s">
        <v>357</v>
      </c>
      <c r="D5" s="314">
        <v>44670</v>
      </c>
      <c r="E5" s="315" t="s">
        <v>358</v>
      </c>
      <c r="F5" s="102" t="s">
        <v>359</v>
      </c>
      <c r="G5" s="317">
        <v>142</v>
      </c>
      <c r="H5" s="322" t="s">
        <v>360</v>
      </c>
      <c r="I5" s="316" t="s">
        <v>361</v>
      </c>
      <c r="J5" s="130" t="s">
        <v>362</v>
      </c>
      <c r="K5" s="130" t="s">
        <v>363</v>
      </c>
      <c r="L5" s="112">
        <v>1</v>
      </c>
      <c r="M5" s="112" t="s">
        <v>100</v>
      </c>
      <c r="N5" s="112" t="s">
        <v>364</v>
      </c>
      <c r="O5" s="130" t="s">
        <v>365</v>
      </c>
      <c r="P5" s="31">
        <v>1</v>
      </c>
      <c r="Q5" s="5"/>
      <c r="R5" s="131">
        <v>44685</v>
      </c>
      <c r="S5" s="139">
        <v>44685</v>
      </c>
      <c r="T5" s="107"/>
      <c r="U5" s="108"/>
      <c r="V5" s="109"/>
      <c r="W5" s="40"/>
      <c r="X5" s="100"/>
      <c r="Y5" s="110"/>
      <c r="Z5" s="40"/>
      <c r="AA5" s="111"/>
      <c r="AB5" s="42"/>
      <c r="AC5" s="112"/>
      <c r="AD5" s="113">
        <v>44742</v>
      </c>
      <c r="AE5" s="114" t="s">
        <v>366</v>
      </c>
      <c r="AF5" s="40">
        <v>1</v>
      </c>
      <c r="AG5" s="100">
        <f>IF(AF5="","",IF(OR($L5=0,$L5="",AD5=""),"",AF5/$L5))</f>
        <v>1</v>
      </c>
      <c r="AH5" s="117">
        <f>(IF(OR($P5="",AG5=""),"",IF(OR($P5=0,AG5=0),0,IF((AG5*100%)/$P5&gt;100%,100%,(AG5*100%)/$P5))))</f>
        <v>1</v>
      </c>
      <c r="AI5" s="101" t="str">
        <f t="shared" ref="AI5" si="0">IF(AF5="","",IF(AH5&lt;100%, IF(AH5&lt;50%, "ALERTA","EN TERMINO"), IF(AH5=100%, "OK", "EN TERMINO")))</f>
        <v>OK</v>
      </c>
      <c r="AJ5" s="32" t="s">
        <v>367</v>
      </c>
      <c r="AK5" s="54" t="s">
        <v>368</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302</v>
      </c>
      <c r="C6" s="313"/>
      <c r="D6" s="314"/>
      <c r="E6" s="315"/>
      <c r="F6" s="102" t="s">
        <v>359</v>
      </c>
      <c r="G6" s="318"/>
      <c r="H6" s="322"/>
      <c r="I6" s="316"/>
      <c r="J6" s="130" t="s">
        <v>369</v>
      </c>
      <c r="K6" s="130" t="s">
        <v>370</v>
      </c>
      <c r="L6" s="112">
        <v>1</v>
      </c>
      <c r="M6" s="112" t="s">
        <v>100</v>
      </c>
      <c r="N6" s="112" t="s">
        <v>364</v>
      </c>
      <c r="O6" s="130" t="s">
        <v>365</v>
      </c>
      <c r="P6" s="31">
        <v>1</v>
      </c>
      <c r="Q6" s="5"/>
      <c r="R6" s="131">
        <v>44687</v>
      </c>
      <c r="S6" s="140">
        <v>44742</v>
      </c>
      <c r="T6" s="107"/>
      <c r="U6" s="41"/>
      <c r="V6" s="116"/>
      <c r="W6" s="37"/>
      <c r="X6" s="100"/>
      <c r="Y6" s="110"/>
      <c r="Z6" s="40"/>
      <c r="AA6" s="102"/>
      <c r="AB6" s="42"/>
      <c r="AC6" s="112"/>
      <c r="AD6" s="113">
        <v>44742</v>
      </c>
      <c r="AE6" s="111" t="s">
        <v>371</v>
      </c>
      <c r="AF6" s="40">
        <v>1</v>
      </c>
      <c r="AG6" s="100">
        <f>IF(AF6="","",IF(OR($L6=0,$L6="",AD6=""),"",AF6/$L6))</f>
        <v>1</v>
      </c>
      <c r="AH6" s="117">
        <f>(IF(OR($P6="",AG6=""),"",IF(OR($P6=0,AG6=0),0,IF((AG6*100%)/$P6&gt;100%,100%,(AG6*100%)/$P6))))</f>
        <v>1</v>
      </c>
      <c r="AI6" s="101" t="str">
        <f t="shared" ref="AI6" si="3">IF(AF6="","",IF(AH6&lt;100%, IF(AH6&lt;50%, "ALERTA","EN TERMINO"), IF(AH6=100%, "OK", "EN TERMINO")))</f>
        <v>OK</v>
      </c>
      <c r="AJ6" s="33" t="s">
        <v>372</v>
      </c>
      <c r="AK6" s="54" t="s">
        <v>368</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311"/>
      <c r="D9" s="59"/>
      <c r="F9" s="55"/>
      <c r="G9" s="55"/>
      <c r="H9" s="69"/>
      <c r="I9" s="69"/>
      <c r="J9" s="70"/>
      <c r="K9" s="71"/>
      <c r="M9" s="12"/>
      <c r="N9" s="12"/>
      <c r="O9" s="12"/>
      <c r="P9" s="65"/>
      <c r="R9" s="72"/>
      <c r="S9" s="73"/>
      <c r="T9" s="67"/>
    </row>
    <row r="10" spans="1:61" ht="39.950000000000003" customHeight="1" x14ac:dyDescent="0.25">
      <c r="A10" s="59"/>
      <c r="B10" s="12"/>
      <c r="C10" s="311"/>
      <c r="D10" s="59"/>
      <c r="E10" s="310"/>
      <c r="F10" s="55"/>
      <c r="G10" s="55"/>
      <c r="H10" s="309"/>
      <c r="I10" s="309"/>
      <c r="J10" s="70"/>
      <c r="K10" s="71"/>
      <c r="M10" s="12"/>
      <c r="N10" s="12"/>
      <c r="O10" s="12"/>
      <c r="P10" s="65"/>
      <c r="R10" s="72"/>
      <c r="S10" s="73"/>
      <c r="T10" s="67"/>
    </row>
    <row r="11" spans="1:61" ht="39.950000000000003" customHeight="1" x14ac:dyDescent="0.25">
      <c r="A11" s="59"/>
      <c r="B11" s="12"/>
      <c r="C11" s="311"/>
      <c r="D11" s="59"/>
      <c r="E11" s="310"/>
      <c r="F11" s="55"/>
      <c r="G11" s="55"/>
      <c r="H11" s="309"/>
      <c r="I11" s="309"/>
      <c r="J11" s="70"/>
      <c r="K11" s="71"/>
      <c r="M11" s="12"/>
      <c r="N11" s="12"/>
      <c r="O11" s="12"/>
      <c r="P11" s="65"/>
      <c r="R11" s="72"/>
      <c r="S11" s="73"/>
      <c r="T11" s="67"/>
    </row>
    <row r="12" spans="1:61" ht="39.950000000000003" customHeight="1" x14ac:dyDescent="0.25">
      <c r="A12" s="59"/>
      <c r="B12" s="12"/>
      <c r="C12" s="311"/>
      <c r="D12" s="59"/>
      <c r="E12" s="310"/>
      <c r="F12" s="55"/>
      <c r="G12" s="55"/>
      <c r="H12" s="309"/>
      <c r="I12" s="309"/>
      <c r="J12" s="70"/>
      <c r="K12" s="71"/>
      <c r="M12" s="12"/>
      <c r="N12" s="12"/>
      <c r="O12" s="12"/>
      <c r="P12" s="65"/>
      <c r="R12" s="72"/>
      <c r="S12" s="73"/>
      <c r="T12" s="67"/>
    </row>
    <row r="13" spans="1:61" ht="39.950000000000003" customHeight="1" x14ac:dyDescent="0.25">
      <c r="A13" s="59"/>
      <c r="B13" s="12"/>
      <c r="C13" s="311"/>
      <c r="D13" s="59"/>
      <c r="E13" s="310"/>
      <c r="F13" s="55"/>
      <c r="G13" s="55"/>
      <c r="H13" s="309"/>
      <c r="I13" s="309"/>
      <c r="J13" s="70"/>
      <c r="K13" s="71"/>
      <c r="M13" s="12"/>
      <c r="N13" s="12"/>
      <c r="O13" s="12"/>
      <c r="P13" s="65"/>
      <c r="R13" s="72"/>
      <c r="S13" s="73"/>
      <c r="T13" s="67"/>
    </row>
    <row r="14" spans="1:61" ht="39.950000000000003" customHeight="1" x14ac:dyDescent="0.25">
      <c r="A14" s="59"/>
      <c r="B14" s="12"/>
      <c r="C14" s="311"/>
      <c r="D14" s="59"/>
      <c r="E14" s="310"/>
      <c r="F14" s="55"/>
      <c r="G14" s="55"/>
      <c r="H14" s="309"/>
      <c r="I14" s="309"/>
      <c r="J14" s="70"/>
      <c r="K14" s="71"/>
      <c r="M14" s="12"/>
      <c r="N14" s="12"/>
      <c r="O14" s="12"/>
      <c r="P14" s="65"/>
      <c r="R14" s="72"/>
      <c r="S14" s="73"/>
      <c r="T14" s="67"/>
    </row>
    <row r="15" spans="1:61" ht="39.950000000000003" customHeight="1" x14ac:dyDescent="0.25">
      <c r="A15" s="59"/>
      <c r="B15" s="12"/>
      <c r="C15" s="311"/>
      <c r="D15" s="59"/>
      <c r="E15" s="310"/>
      <c r="F15" s="55"/>
      <c r="G15" s="55"/>
      <c r="H15" s="309"/>
      <c r="I15" s="309"/>
      <c r="J15" s="70"/>
      <c r="K15" s="71"/>
      <c r="M15" s="12"/>
      <c r="N15" s="12"/>
      <c r="O15" s="12"/>
      <c r="P15" s="65"/>
      <c r="R15" s="72"/>
      <c r="S15" s="73"/>
      <c r="T15" s="67"/>
    </row>
    <row r="16" spans="1:61" ht="39.950000000000003" customHeight="1" x14ac:dyDescent="0.25">
      <c r="A16" s="59"/>
      <c r="B16" s="12"/>
      <c r="C16" s="311"/>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311"/>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311"/>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311"/>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311"/>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311"/>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311"/>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311"/>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311"/>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311"/>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311"/>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311"/>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311"/>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311"/>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311"/>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311"/>
      <c r="D31" s="59"/>
      <c r="F31" s="80"/>
      <c r="G31" s="80"/>
      <c r="H31" s="69"/>
      <c r="I31" s="69"/>
      <c r="J31" s="69"/>
      <c r="K31" s="81"/>
      <c r="L31" s="81"/>
      <c r="M31" s="12"/>
      <c r="N31" s="12"/>
      <c r="O31" s="69"/>
      <c r="P31" s="65"/>
      <c r="Q31" s="69"/>
      <c r="R31" s="76"/>
      <c r="S31" s="76"/>
      <c r="T31" s="312"/>
      <c r="U31" s="82"/>
      <c r="W31" s="83"/>
      <c r="X31" s="15"/>
      <c r="Y31" s="20"/>
      <c r="Z31" s="14"/>
      <c r="AA31" s="38"/>
      <c r="AB31" s="11"/>
      <c r="AC31" s="22"/>
      <c r="BG31" s="14"/>
    </row>
    <row r="32" spans="1:59" ht="39.950000000000003" customHeight="1" x14ac:dyDescent="0.25">
      <c r="A32" s="59"/>
      <c r="B32" s="12"/>
      <c r="C32" s="311"/>
      <c r="D32" s="59"/>
      <c r="F32" s="80"/>
      <c r="G32" s="80"/>
      <c r="H32" s="69"/>
      <c r="I32" s="81"/>
      <c r="J32" s="69"/>
      <c r="K32" s="81"/>
      <c r="L32" s="81"/>
      <c r="M32" s="12"/>
      <c r="N32" s="12"/>
      <c r="O32" s="81"/>
      <c r="P32" s="65"/>
      <c r="Q32" s="81"/>
      <c r="R32" s="73"/>
      <c r="S32" s="73"/>
      <c r="T32" s="312"/>
      <c r="U32" s="82"/>
      <c r="W32" s="83"/>
      <c r="X32" s="15"/>
      <c r="Y32" s="20"/>
      <c r="Z32" s="14"/>
      <c r="AA32" s="38"/>
      <c r="AB32" s="11"/>
      <c r="AC32" s="22"/>
      <c r="BG32" s="14"/>
    </row>
    <row r="33" spans="1:61" ht="39.950000000000003" customHeight="1" x14ac:dyDescent="0.25">
      <c r="A33" s="59"/>
      <c r="B33" s="12"/>
      <c r="C33" s="311"/>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311"/>
      <c r="D34" s="59"/>
      <c r="F34" s="80"/>
      <c r="G34" s="80"/>
      <c r="H34" s="69"/>
      <c r="I34" s="309"/>
      <c r="J34" s="309"/>
      <c r="K34" s="309"/>
      <c r="L34" s="309"/>
      <c r="M34" s="12"/>
      <c r="N34" s="12"/>
      <c r="O34" s="81"/>
      <c r="P34" s="65"/>
      <c r="Q34" s="309"/>
      <c r="R34" s="312"/>
      <c r="S34" s="312"/>
      <c r="T34" s="73"/>
      <c r="U34" s="82"/>
      <c r="W34" s="83"/>
      <c r="X34" s="15"/>
      <c r="Y34" s="20"/>
      <c r="Z34" s="14"/>
      <c r="AA34" s="39"/>
      <c r="AB34" s="11"/>
      <c r="AC34" s="22"/>
      <c r="BG34" s="14"/>
    </row>
    <row r="35" spans="1:61" ht="39.950000000000003" customHeight="1" x14ac:dyDescent="0.25">
      <c r="A35" s="59"/>
      <c r="B35" s="12"/>
      <c r="C35" s="311"/>
      <c r="D35" s="59"/>
      <c r="F35" s="80"/>
      <c r="G35" s="80"/>
      <c r="H35" s="69"/>
      <c r="I35" s="309"/>
      <c r="J35" s="309"/>
      <c r="K35" s="309"/>
      <c r="L35" s="309"/>
      <c r="M35" s="12"/>
      <c r="N35" s="12"/>
      <c r="O35" s="81"/>
      <c r="P35" s="65"/>
      <c r="Q35" s="309"/>
      <c r="R35" s="312"/>
      <c r="S35" s="312"/>
      <c r="T35" s="73"/>
      <c r="U35" s="82"/>
      <c r="W35" s="83"/>
      <c r="X35" s="15"/>
      <c r="Y35" s="20"/>
      <c r="Z35" s="14"/>
      <c r="AA35" s="39"/>
      <c r="AB35" s="11"/>
      <c r="AC35" s="22"/>
      <c r="BG35" s="14"/>
    </row>
    <row r="36" spans="1:61" ht="39.950000000000003" customHeight="1" x14ac:dyDescent="0.25">
      <c r="A36" s="59"/>
      <c r="B36" s="12"/>
      <c r="C36" s="311"/>
      <c r="D36" s="59"/>
      <c r="F36" s="80"/>
      <c r="G36" s="80"/>
      <c r="H36" s="69"/>
      <c r="I36" s="309"/>
      <c r="J36" s="309"/>
      <c r="K36" s="309"/>
      <c r="L36" s="309"/>
      <c r="M36" s="12"/>
      <c r="N36" s="12"/>
      <c r="O36" s="81"/>
      <c r="P36" s="65"/>
      <c r="Q36" s="309"/>
      <c r="R36" s="312"/>
      <c r="S36" s="312"/>
      <c r="T36" s="312"/>
      <c r="U36" s="82"/>
      <c r="W36" s="83"/>
      <c r="X36" s="15"/>
      <c r="Y36" s="20"/>
      <c r="Z36" s="14"/>
      <c r="AA36" s="39"/>
      <c r="AB36" s="11"/>
      <c r="AC36" s="22"/>
      <c r="BG36" s="14"/>
    </row>
    <row r="37" spans="1:61" ht="39.950000000000003" customHeight="1" x14ac:dyDescent="0.25">
      <c r="A37" s="59"/>
      <c r="B37" s="12"/>
      <c r="C37" s="311"/>
      <c r="D37" s="59"/>
      <c r="F37" s="80"/>
      <c r="G37" s="80"/>
      <c r="H37" s="69"/>
      <c r="I37" s="309"/>
      <c r="J37" s="309"/>
      <c r="K37" s="309"/>
      <c r="L37" s="309"/>
      <c r="M37" s="12"/>
      <c r="N37" s="12"/>
      <c r="O37" s="81"/>
      <c r="P37" s="65"/>
      <c r="Q37" s="309"/>
      <c r="R37" s="312"/>
      <c r="S37" s="312"/>
      <c r="T37" s="312"/>
      <c r="U37" s="82"/>
      <c r="W37" s="83"/>
      <c r="X37" s="15"/>
      <c r="Y37" s="20"/>
      <c r="Z37" s="14"/>
      <c r="AA37" s="39"/>
      <c r="AB37" s="11"/>
      <c r="AC37" s="22"/>
      <c r="BG37" s="14"/>
    </row>
    <row r="38" spans="1:61" ht="39.950000000000003" customHeight="1" x14ac:dyDescent="0.25">
      <c r="A38" s="59"/>
      <c r="B38" s="12"/>
      <c r="C38" s="311"/>
      <c r="D38" s="59"/>
      <c r="F38" s="80"/>
      <c r="G38" s="80"/>
      <c r="H38" s="69"/>
      <c r="I38" s="309"/>
      <c r="J38" s="309"/>
      <c r="K38" s="309"/>
      <c r="L38" s="81"/>
      <c r="M38" s="12"/>
      <c r="N38" s="12"/>
      <c r="O38" s="81"/>
      <c r="P38" s="65"/>
      <c r="Q38" s="309"/>
      <c r="R38" s="312"/>
      <c r="S38" s="312"/>
      <c r="T38" s="312"/>
      <c r="U38" s="82"/>
      <c r="W38" s="83"/>
      <c r="X38" s="15"/>
      <c r="Y38" s="20"/>
      <c r="Z38" s="14"/>
      <c r="AA38" s="39"/>
      <c r="AB38" s="11"/>
      <c r="AC38" s="22"/>
      <c r="BG38" s="14"/>
    </row>
    <row r="39" spans="1:61" ht="39.950000000000003" customHeight="1" x14ac:dyDescent="0.25">
      <c r="A39" s="59"/>
      <c r="B39" s="12"/>
      <c r="C39" s="311"/>
      <c r="D39" s="59"/>
      <c r="F39" s="80"/>
      <c r="G39" s="80"/>
      <c r="H39" s="69"/>
      <c r="I39" s="309"/>
      <c r="J39" s="309"/>
      <c r="K39" s="309"/>
      <c r="L39" s="81"/>
      <c r="M39" s="12"/>
      <c r="N39" s="12"/>
      <c r="O39" s="81"/>
      <c r="P39" s="65"/>
      <c r="Q39" s="309"/>
      <c r="R39" s="312"/>
      <c r="S39" s="312"/>
      <c r="T39" s="312"/>
      <c r="U39" s="82"/>
      <c r="W39" s="83"/>
      <c r="X39" s="15"/>
      <c r="Y39" s="20"/>
      <c r="Z39" s="14"/>
      <c r="AA39" s="39"/>
      <c r="AB39" s="11"/>
      <c r="AC39" s="22"/>
      <c r="BG39" s="14"/>
    </row>
    <row r="40" spans="1:61" ht="39.950000000000003" customHeight="1" x14ac:dyDescent="0.25">
      <c r="A40" s="59"/>
      <c r="B40" s="12"/>
      <c r="C40" s="311"/>
      <c r="D40" s="59"/>
      <c r="F40" s="80"/>
      <c r="G40" s="80"/>
      <c r="H40" s="69"/>
      <c r="I40" s="309"/>
      <c r="J40" s="309"/>
      <c r="K40" s="309"/>
      <c r="L40" s="81"/>
      <c r="M40" s="12"/>
      <c r="N40" s="12"/>
      <c r="O40" s="81"/>
      <c r="P40" s="65"/>
      <c r="Q40" s="309"/>
      <c r="R40" s="312"/>
      <c r="S40" s="312"/>
      <c r="T40" s="312"/>
      <c r="U40" s="82"/>
      <c r="W40" s="83"/>
      <c r="X40" s="15"/>
      <c r="Y40" s="20"/>
      <c r="Z40" s="14"/>
      <c r="AA40" s="39"/>
      <c r="AB40" s="11"/>
      <c r="AC40" s="22"/>
      <c r="BG40" s="14"/>
    </row>
    <row r="41" spans="1:61" ht="39.950000000000003" customHeight="1" x14ac:dyDescent="0.25">
      <c r="A41" s="59"/>
      <c r="B41" s="12"/>
      <c r="C41" s="311"/>
      <c r="D41" s="59"/>
      <c r="F41" s="80"/>
      <c r="G41" s="80"/>
      <c r="H41" s="69"/>
      <c r="I41" s="309"/>
      <c r="J41" s="309"/>
      <c r="K41" s="309"/>
      <c r="L41" s="81"/>
      <c r="M41" s="12"/>
      <c r="N41" s="12"/>
      <c r="O41" s="81"/>
      <c r="P41" s="65"/>
      <c r="Q41" s="309"/>
      <c r="R41" s="312"/>
      <c r="S41" s="312"/>
      <c r="T41" s="312"/>
      <c r="U41" s="82"/>
      <c r="W41" s="83"/>
      <c r="X41" s="15"/>
      <c r="Y41" s="20"/>
      <c r="Z41" s="14"/>
      <c r="AA41" s="39"/>
      <c r="AB41" s="11"/>
      <c r="AC41" s="22"/>
      <c r="BG41" s="14"/>
    </row>
    <row r="42" spans="1:61" ht="39.950000000000003" customHeight="1" x14ac:dyDescent="0.25">
      <c r="A42" s="59"/>
      <c r="B42" s="12"/>
      <c r="C42" s="311"/>
      <c r="D42" s="59"/>
      <c r="F42" s="80"/>
      <c r="G42" s="80"/>
      <c r="H42" s="69"/>
      <c r="I42" s="309"/>
      <c r="J42" s="309"/>
      <c r="K42" s="309"/>
      <c r="L42" s="81"/>
      <c r="M42" s="12"/>
      <c r="N42" s="12"/>
      <c r="O42" s="81"/>
      <c r="P42" s="65"/>
      <c r="Q42" s="309"/>
      <c r="R42" s="312"/>
      <c r="S42" s="312"/>
      <c r="T42" s="312"/>
      <c r="U42" s="82"/>
      <c r="W42" s="83"/>
      <c r="X42" s="15"/>
      <c r="Y42" s="20"/>
      <c r="Z42" s="14"/>
      <c r="AA42" s="39"/>
      <c r="AB42" s="11"/>
      <c r="AC42" s="22"/>
      <c r="BG42" s="14"/>
    </row>
    <row r="43" spans="1:61" ht="39.950000000000003" customHeight="1" x14ac:dyDescent="0.25">
      <c r="A43" s="59"/>
      <c r="B43" s="12"/>
      <c r="C43" s="311"/>
      <c r="D43" s="59"/>
      <c r="F43" s="80"/>
      <c r="G43" s="80"/>
      <c r="H43" s="69"/>
      <c r="I43" s="309"/>
      <c r="J43" s="309"/>
      <c r="K43" s="309"/>
      <c r="L43" s="81"/>
      <c r="M43" s="12"/>
      <c r="N43" s="12"/>
      <c r="O43" s="81"/>
      <c r="P43" s="65"/>
      <c r="Q43" s="309"/>
      <c r="R43" s="312"/>
      <c r="S43" s="312"/>
      <c r="T43" s="312"/>
      <c r="U43" s="82"/>
      <c r="W43" s="83"/>
      <c r="X43" s="15"/>
      <c r="Y43" s="20"/>
      <c r="Z43" s="14"/>
      <c r="AA43" s="39"/>
      <c r="AB43" s="11"/>
      <c r="AC43" s="22"/>
      <c r="BG43" s="14"/>
    </row>
    <row r="44" spans="1:61" ht="39.950000000000003" customHeight="1" x14ac:dyDescent="0.25">
      <c r="A44" s="59"/>
      <c r="B44" s="12"/>
      <c r="C44" s="311"/>
      <c r="D44" s="59"/>
      <c r="F44" s="80"/>
      <c r="G44" s="80"/>
      <c r="H44" s="69"/>
      <c r="I44" s="309"/>
      <c r="J44" s="309"/>
      <c r="K44" s="309"/>
      <c r="L44" s="81"/>
      <c r="M44" s="12"/>
      <c r="N44" s="12"/>
      <c r="O44" s="81"/>
      <c r="P44" s="65"/>
      <c r="Q44" s="309"/>
      <c r="R44" s="312"/>
      <c r="S44" s="312"/>
      <c r="T44" s="312"/>
      <c r="U44" s="82"/>
      <c r="W44" s="83"/>
      <c r="X44" s="15"/>
      <c r="Y44" s="20"/>
      <c r="Z44" s="14"/>
      <c r="AA44" s="39"/>
      <c r="AB44" s="11"/>
      <c r="AC44" s="22"/>
      <c r="BG44" s="14"/>
    </row>
    <row r="45" spans="1:61" ht="39.950000000000003" customHeight="1" x14ac:dyDescent="0.25">
      <c r="A45" s="59"/>
      <c r="B45" s="12"/>
      <c r="C45" s="311"/>
      <c r="D45" s="59"/>
      <c r="F45" s="80"/>
      <c r="G45" s="80"/>
      <c r="H45" s="69"/>
      <c r="I45" s="309"/>
      <c r="J45" s="309"/>
      <c r="K45" s="309"/>
      <c r="L45" s="81"/>
      <c r="M45" s="12"/>
      <c r="N45" s="12"/>
      <c r="O45" s="81"/>
      <c r="P45" s="65"/>
      <c r="Q45" s="309"/>
      <c r="R45" s="312"/>
      <c r="S45" s="312"/>
      <c r="T45" s="312"/>
      <c r="U45" s="82"/>
      <c r="W45" s="83"/>
      <c r="X45" s="15"/>
      <c r="Y45" s="20"/>
      <c r="Z45" s="14"/>
      <c r="AA45" s="39"/>
      <c r="AB45" s="11"/>
      <c r="AC45" s="22"/>
      <c r="BG45" s="14"/>
    </row>
    <row r="46" spans="1:61" ht="39.950000000000003" customHeight="1" x14ac:dyDescent="0.25">
      <c r="A46" s="59"/>
      <c r="B46" s="12"/>
      <c r="C46" s="311"/>
      <c r="D46" s="59"/>
      <c r="F46" s="80"/>
      <c r="G46" s="80"/>
      <c r="H46" s="69"/>
      <c r="I46" s="309"/>
      <c r="J46" s="309"/>
      <c r="K46" s="309"/>
      <c r="L46" s="81"/>
      <c r="M46" s="12"/>
      <c r="N46" s="12"/>
      <c r="O46" s="81"/>
      <c r="P46" s="65"/>
      <c r="Q46" s="309"/>
      <c r="R46" s="312"/>
      <c r="S46" s="312"/>
      <c r="T46" s="312"/>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319"/>
      <c r="D49" s="57"/>
      <c r="E49" s="320"/>
      <c r="F49" s="80"/>
      <c r="G49" s="80"/>
      <c r="H49" s="319"/>
      <c r="I49" s="321"/>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319"/>
      <c r="D50" s="57"/>
      <c r="E50" s="320"/>
      <c r="F50" s="80"/>
      <c r="G50" s="80"/>
      <c r="H50" s="319"/>
      <c r="I50" s="321"/>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319"/>
      <c r="D51" s="57"/>
      <c r="E51" s="320"/>
      <c r="F51" s="80"/>
      <c r="G51" s="80"/>
      <c r="H51" s="319"/>
      <c r="I51" s="321"/>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319"/>
      <c r="D52" s="57"/>
      <c r="E52" s="320"/>
      <c r="F52" s="80"/>
      <c r="G52" s="80"/>
      <c r="H52" s="311"/>
      <c r="I52" s="321"/>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319"/>
      <c r="D53" s="57"/>
      <c r="E53" s="320"/>
      <c r="F53" s="80"/>
      <c r="G53" s="80"/>
      <c r="H53" s="311"/>
      <c r="I53" s="321"/>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319"/>
      <c r="D54" s="57"/>
      <c r="E54" s="320"/>
      <c r="F54" s="80"/>
      <c r="G54" s="80"/>
      <c r="H54" s="311"/>
      <c r="I54" s="321"/>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319"/>
      <c r="D55" s="57"/>
      <c r="E55" s="320"/>
      <c r="F55" s="80"/>
      <c r="G55" s="80"/>
      <c r="H55" s="319"/>
      <c r="I55" s="321"/>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319"/>
      <c r="D56" s="57"/>
      <c r="E56" s="320"/>
      <c r="F56" s="80"/>
      <c r="G56" s="80"/>
      <c r="H56" s="319"/>
      <c r="I56" s="321"/>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319"/>
      <c r="D57" s="57"/>
      <c r="E57" s="320"/>
      <c r="F57" s="80"/>
      <c r="G57" s="80"/>
      <c r="H57" s="319"/>
      <c r="I57" s="321"/>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319"/>
      <c r="D58" s="57"/>
      <c r="E58" s="320"/>
      <c r="F58" s="80"/>
      <c r="G58" s="80"/>
      <c r="H58" s="319"/>
      <c r="I58" s="321"/>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319"/>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319"/>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319"/>
      <c r="D61" s="59"/>
      <c r="E61" s="320"/>
      <c r="F61" s="80"/>
      <c r="G61" s="80"/>
      <c r="H61" s="320"/>
      <c r="I61" s="321"/>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319"/>
      <c r="D62" s="59"/>
      <c r="E62" s="320"/>
      <c r="F62" s="80"/>
      <c r="G62" s="80"/>
      <c r="H62" s="320"/>
      <c r="I62" s="321"/>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319"/>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319"/>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319"/>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319"/>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319"/>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319"/>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319"/>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319"/>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311"/>
      <c r="D72" s="61"/>
      <c r="E72" s="12"/>
      <c r="F72" s="12"/>
      <c r="G72" s="12"/>
      <c r="H72" s="12"/>
      <c r="I72" s="12"/>
      <c r="K72" s="12"/>
      <c r="L72" s="12"/>
      <c r="N72" s="12"/>
      <c r="O72" s="12"/>
      <c r="P72" s="12"/>
      <c r="Q72" s="12"/>
      <c r="R72" s="56"/>
      <c r="S72" s="56"/>
      <c r="T72" s="9"/>
    </row>
    <row r="73" spans="1:16361" ht="39.950000000000003" customHeight="1" x14ac:dyDescent="0.25">
      <c r="A73" s="61"/>
      <c r="B73" s="12"/>
      <c r="C73" s="311"/>
      <c r="D73" s="61"/>
      <c r="E73" s="12"/>
      <c r="F73" s="12"/>
      <c r="G73" s="12"/>
      <c r="H73" s="12"/>
      <c r="I73" s="12"/>
      <c r="K73" s="12"/>
      <c r="N73" s="12"/>
      <c r="O73" s="12"/>
      <c r="P73" s="12"/>
      <c r="Q73" s="12"/>
      <c r="R73" s="56"/>
      <c r="S73" s="56"/>
      <c r="T73" s="9"/>
    </row>
    <row r="74" spans="1:16361" ht="39.950000000000003" customHeight="1" x14ac:dyDescent="0.25">
      <c r="A74" s="61"/>
      <c r="B74" s="12"/>
      <c r="C74" s="311"/>
      <c r="D74" s="61"/>
      <c r="E74" s="12"/>
      <c r="F74" s="12"/>
      <c r="G74" s="12"/>
      <c r="H74" s="12"/>
      <c r="I74" s="12"/>
      <c r="J74" s="94"/>
      <c r="K74" s="12"/>
      <c r="N74" s="12"/>
      <c r="O74" s="12"/>
      <c r="P74" s="12"/>
      <c r="Q74" s="12"/>
      <c r="R74" s="56"/>
      <c r="S74" s="56"/>
      <c r="T74" s="9"/>
    </row>
    <row r="75" spans="1:16361" ht="39.950000000000003" customHeight="1" x14ac:dyDescent="0.25">
      <c r="A75" s="61"/>
      <c r="B75" s="12"/>
      <c r="C75" s="311"/>
      <c r="D75" s="61"/>
      <c r="E75" s="12"/>
      <c r="F75" s="12"/>
      <c r="G75" s="12"/>
      <c r="H75" s="12"/>
      <c r="I75" s="12"/>
      <c r="J75" s="94"/>
      <c r="K75" s="12"/>
      <c r="N75" s="12"/>
      <c r="O75" s="12"/>
      <c r="P75" s="12"/>
      <c r="Q75" s="12"/>
      <c r="R75" s="56"/>
      <c r="S75" s="56"/>
      <c r="T75" s="9"/>
    </row>
    <row r="76" spans="1:16361" ht="39.950000000000003" customHeight="1" x14ac:dyDescent="0.25">
      <c r="A76" s="61"/>
      <c r="B76" s="12"/>
      <c r="C76" s="311"/>
      <c r="D76" s="61"/>
      <c r="E76" s="12"/>
      <c r="F76" s="12"/>
      <c r="G76" s="12"/>
      <c r="H76" s="12"/>
      <c r="I76" s="12"/>
      <c r="J76" s="94"/>
      <c r="K76" s="12"/>
      <c r="N76" s="12"/>
      <c r="O76" s="12"/>
      <c r="P76" s="12"/>
      <c r="Q76" s="12"/>
      <c r="R76" s="56"/>
      <c r="S76" s="56"/>
      <c r="T76" s="9"/>
    </row>
    <row r="77" spans="1:16361" ht="39.950000000000003" customHeight="1" x14ac:dyDescent="0.25">
      <c r="A77" s="61"/>
      <c r="B77" s="12"/>
      <c r="C77" s="311"/>
      <c r="D77" s="61"/>
      <c r="E77" s="12"/>
      <c r="F77" s="12"/>
      <c r="G77" s="12"/>
      <c r="H77" s="12"/>
      <c r="I77" s="12"/>
      <c r="J77" s="94"/>
      <c r="K77" s="12"/>
      <c r="N77" s="12"/>
      <c r="O77" s="12"/>
      <c r="P77" s="12"/>
      <c r="Q77" s="12"/>
      <c r="R77" s="56"/>
      <c r="S77" s="56"/>
      <c r="T77" s="9"/>
    </row>
    <row r="78" spans="1:16361" ht="39.950000000000003" customHeight="1" x14ac:dyDescent="0.25">
      <c r="A78" s="61"/>
      <c r="B78" s="12"/>
      <c r="C78" s="311"/>
      <c r="D78" s="61"/>
      <c r="E78" s="12"/>
      <c r="F78" s="12"/>
      <c r="G78" s="12"/>
      <c r="H78" s="12"/>
      <c r="I78" s="12"/>
      <c r="J78" s="94"/>
      <c r="K78" s="12"/>
      <c r="N78" s="12"/>
      <c r="O78" s="12"/>
      <c r="P78" s="12"/>
      <c r="Q78" s="12"/>
      <c r="R78" s="56"/>
      <c r="S78" s="56"/>
      <c r="T78" s="9"/>
    </row>
    <row r="79" spans="1:16361" ht="39.950000000000003" customHeight="1" x14ac:dyDescent="0.25">
      <c r="A79" s="61"/>
      <c r="B79" s="12"/>
      <c r="C79" s="311"/>
      <c r="D79" s="61"/>
      <c r="E79" s="12"/>
      <c r="F79" s="12"/>
      <c r="G79" s="12"/>
      <c r="H79" s="12"/>
      <c r="I79" s="12"/>
      <c r="J79" s="94"/>
      <c r="N79" s="12"/>
      <c r="O79" s="12"/>
      <c r="P79" s="12"/>
      <c r="Q79" s="12"/>
      <c r="R79" s="56"/>
      <c r="S79" s="56"/>
      <c r="T79" s="9"/>
    </row>
    <row r="80" spans="1:16361" ht="39.950000000000003" customHeight="1" x14ac:dyDescent="0.25">
      <c r="A80" s="61"/>
      <c r="B80" s="12"/>
      <c r="C80" s="311"/>
      <c r="D80" s="61"/>
      <c r="E80" s="12"/>
      <c r="F80" s="12"/>
      <c r="G80" s="12"/>
      <c r="H80" s="12"/>
      <c r="I80" s="12"/>
      <c r="J80" s="94"/>
      <c r="N80" s="12"/>
      <c r="O80" s="12"/>
      <c r="P80" s="12"/>
      <c r="Q80" s="12"/>
      <c r="R80" s="56"/>
      <c r="S80" s="56"/>
      <c r="T80" s="9"/>
    </row>
    <row r="81" spans="1:20" ht="39.950000000000003" customHeight="1" x14ac:dyDescent="0.25">
      <c r="A81" s="61"/>
      <c r="B81" s="12"/>
      <c r="C81" s="311"/>
      <c r="D81" s="61"/>
      <c r="E81" s="12"/>
      <c r="F81" s="12"/>
      <c r="G81" s="12"/>
      <c r="H81" s="12"/>
      <c r="I81" s="12"/>
      <c r="J81" s="94"/>
      <c r="N81" s="12"/>
      <c r="O81" s="12"/>
      <c r="P81" s="12"/>
      <c r="Q81" s="12"/>
      <c r="R81" s="56"/>
      <c r="S81" s="56"/>
      <c r="T81" s="9"/>
    </row>
    <row r="82" spans="1:20" ht="39.950000000000003" customHeight="1" x14ac:dyDescent="0.25">
      <c r="A82" s="61"/>
      <c r="B82" s="12"/>
      <c r="C82" s="311"/>
      <c r="D82" s="61"/>
      <c r="E82" s="12"/>
      <c r="F82" s="12"/>
      <c r="G82" s="12"/>
      <c r="H82" s="12"/>
      <c r="I82" s="12"/>
      <c r="J82" s="94"/>
      <c r="N82" s="12"/>
      <c r="O82" s="12"/>
      <c r="P82" s="12"/>
      <c r="Q82" s="12"/>
      <c r="R82" s="56"/>
      <c r="S82" s="56"/>
      <c r="T82" s="9"/>
    </row>
    <row r="83" spans="1:20" ht="39.950000000000003" customHeight="1" x14ac:dyDescent="0.25">
      <c r="A83" s="61"/>
      <c r="B83" s="12"/>
      <c r="C83" s="311"/>
      <c r="D83" s="61"/>
      <c r="E83" s="12"/>
      <c r="F83" s="12"/>
      <c r="G83" s="12"/>
      <c r="H83" s="12"/>
      <c r="I83" s="12"/>
      <c r="J83" s="94"/>
      <c r="N83" s="12"/>
      <c r="O83" s="12"/>
      <c r="P83" s="12"/>
      <c r="Q83" s="12"/>
      <c r="R83" s="56"/>
      <c r="S83" s="56"/>
      <c r="T83" s="9"/>
    </row>
    <row r="84" spans="1:20" ht="39.950000000000003" customHeight="1" x14ac:dyDescent="0.25">
      <c r="A84" s="60"/>
      <c r="B84" s="12"/>
      <c r="C84" s="311"/>
      <c r="D84" s="59"/>
      <c r="E84" s="12"/>
      <c r="F84" s="80"/>
      <c r="G84" s="80"/>
      <c r="H84" s="12"/>
      <c r="I84" s="55"/>
      <c r="J84" s="64"/>
      <c r="M84" s="12"/>
      <c r="N84" s="12"/>
      <c r="P84" s="65"/>
      <c r="R84" s="19"/>
      <c r="S84" s="19"/>
      <c r="T84" s="95"/>
    </row>
    <row r="85" spans="1:20" ht="39.950000000000003" customHeight="1" x14ac:dyDescent="0.25">
      <c r="A85" s="60"/>
      <c r="B85" s="12"/>
      <c r="C85" s="311"/>
      <c r="D85" s="59"/>
      <c r="F85" s="80"/>
      <c r="G85" s="80"/>
      <c r="H85" s="96"/>
      <c r="I85" s="55"/>
      <c r="J85" s="97"/>
      <c r="N85" s="12"/>
      <c r="P85" s="65"/>
      <c r="R85" s="19"/>
      <c r="S85" s="19"/>
      <c r="T85" s="95"/>
    </row>
    <row r="86" spans="1:20" ht="39.950000000000003" customHeight="1" x14ac:dyDescent="0.25">
      <c r="A86" s="61"/>
      <c r="B86" s="12"/>
      <c r="C86" s="311"/>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311"/>
      <c r="D87" s="61"/>
      <c r="E87" s="320"/>
      <c r="F87" s="12"/>
      <c r="G87" s="12"/>
      <c r="H87" s="12"/>
      <c r="I87" s="320"/>
      <c r="J87" s="323"/>
      <c r="K87" s="12"/>
      <c r="L87" s="12"/>
      <c r="M87" s="12"/>
      <c r="N87" s="12"/>
      <c r="O87" s="12"/>
      <c r="P87" s="90"/>
      <c r="Q87" s="12"/>
      <c r="R87" s="56"/>
      <c r="S87" s="56"/>
      <c r="T87" s="19"/>
    </row>
    <row r="88" spans="1:20" ht="39.950000000000003" customHeight="1" x14ac:dyDescent="0.25">
      <c r="A88" s="61"/>
      <c r="B88" s="12"/>
      <c r="C88" s="311"/>
      <c r="D88" s="61"/>
      <c r="E88" s="320"/>
      <c r="F88" s="12"/>
      <c r="G88" s="12"/>
      <c r="H88" s="12"/>
      <c r="I88" s="320"/>
      <c r="J88" s="323"/>
      <c r="K88" s="12"/>
      <c r="L88" s="12"/>
      <c r="M88" s="12"/>
      <c r="N88" s="12"/>
      <c r="O88" s="12"/>
      <c r="P88" s="90"/>
      <c r="Q88" s="12"/>
      <c r="R88" s="56"/>
      <c r="S88" s="56"/>
      <c r="T88" s="19"/>
    </row>
    <row r="89" spans="1:20" ht="39.950000000000003" customHeight="1" x14ac:dyDescent="0.25">
      <c r="A89" s="61"/>
      <c r="B89" s="12"/>
      <c r="C89" s="311"/>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311"/>
      <c r="D90" s="61"/>
      <c r="E90" s="12"/>
      <c r="F90" s="12"/>
      <c r="G90" s="12"/>
      <c r="H90" s="12"/>
      <c r="I90" s="12"/>
      <c r="K90" s="12"/>
      <c r="L90" s="12"/>
      <c r="M90" s="12"/>
      <c r="N90" s="12"/>
      <c r="O90" s="12"/>
      <c r="P90" s="90"/>
      <c r="Q90" s="12"/>
      <c r="R90" s="56"/>
      <c r="S90" s="56"/>
      <c r="T90" s="9"/>
    </row>
    <row r="91" spans="1:20" ht="39.950000000000003" customHeight="1" x14ac:dyDescent="0.25">
      <c r="A91" s="61"/>
      <c r="B91" s="12"/>
      <c r="C91" s="311"/>
      <c r="D91" s="61"/>
      <c r="E91" s="12"/>
      <c r="F91" s="12"/>
      <c r="G91" s="12"/>
      <c r="H91" s="12"/>
      <c r="I91" s="12"/>
      <c r="K91" s="12"/>
      <c r="L91" s="12"/>
      <c r="M91" s="12"/>
      <c r="N91" s="12"/>
      <c r="O91" s="12"/>
      <c r="P91" s="90"/>
      <c r="Q91" s="12"/>
      <c r="R91" s="56"/>
      <c r="S91" s="56"/>
      <c r="T91" s="9"/>
    </row>
    <row r="92" spans="1:20" ht="39.950000000000003" customHeight="1" x14ac:dyDescent="0.25">
      <c r="A92" s="61"/>
      <c r="B92" s="12"/>
      <c r="C92" s="311"/>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311"/>
      <c r="D93" s="61"/>
      <c r="E93" s="12"/>
      <c r="F93" s="12"/>
      <c r="G93" s="12"/>
      <c r="H93" s="12"/>
      <c r="I93" s="12"/>
      <c r="K93" s="12"/>
      <c r="L93" s="12"/>
      <c r="M93" s="12"/>
      <c r="N93" s="12"/>
      <c r="O93" s="12"/>
      <c r="P93" s="90"/>
      <c r="Q93" s="12"/>
      <c r="R93" s="56"/>
      <c r="S93" s="56"/>
      <c r="T93" s="9"/>
    </row>
    <row r="94" spans="1:20" ht="39.950000000000003" customHeight="1" x14ac:dyDescent="0.25">
      <c r="A94" s="61"/>
      <c r="B94" s="12"/>
      <c r="C94" s="311"/>
      <c r="D94" s="61"/>
      <c r="E94" s="12"/>
      <c r="F94" s="12"/>
      <c r="G94" s="12"/>
      <c r="H94" s="12"/>
      <c r="I94" s="12"/>
      <c r="K94" s="12"/>
      <c r="L94" s="12"/>
      <c r="M94" s="12"/>
      <c r="N94" s="12"/>
      <c r="O94" s="12"/>
      <c r="P94" s="90"/>
      <c r="Q94" s="12"/>
      <c r="R94" s="56"/>
      <c r="S94" s="56"/>
      <c r="T94" s="9"/>
    </row>
    <row r="95" spans="1:20" ht="39.950000000000003" customHeight="1" x14ac:dyDescent="0.25">
      <c r="A95" s="324"/>
      <c r="B95" s="320"/>
      <c r="C95" s="311"/>
      <c r="D95" s="61"/>
      <c r="E95" s="320"/>
      <c r="F95" s="12"/>
      <c r="G95" s="12"/>
      <c r="H95" s="320"/>
      <c r="I95" s="320"/>
      <c r="K95" s="12"/>
      <c r="L95" s="12"/>
      <c r="M95" s="12"/>
      <c r="N95" s="12"/>
      <c r="O95" s="12"/>
      <c r="P95" s="90"/>
      <c r="Q95" s="12"/>
      <c r="R95" s="56"/>
      <c r="S95" s="56"/>
      <c r="T95" s="9"/>
    </row>
    <row r="96" spans="1:20" ht="39.950000000000003" customHeight="1" x14ac:dyDescent="0.25">
      <c r="A96" s="324"/>
      <c r="B96" s="320"/>
      <c r="C96" s="311"/>
      <c r="D96" s="61"/>
      <c r="E96" s="320"/>
      <c r="F96" s="12"/>
      <c r="G96" s="12"/>
      <c r="H96" s="320"/>
      <c r="I96" s="320"/>
      <c r="K96" s="12"/>
      <c r="L96" s="12"/>
      <c r="M96" s="12"/>
      <c r="N96" s="12"/>
      <c r="O96" s="12"/>
      <c r="P96" s="90"/>
      <c r="Q96" s="12"/>
      <c r="R96" s="56"/>
      <c r="S96" s="56"/>
      <c r="T96" s="9"/>
    </row>
    <row r="97" spans="1:59" ht="39.950000000000003" customHeight="1" x14ac:dyDescent="0.25">
      <c r="A97" s="60"/>
      <c r="B97" s="12"/>
      <c r="C97" s="311"/>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311"/>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filterColumn colId="13">
      <filters>
        <filter val="Unidad de Loterias"/>
      </filters>
    </filterColumn>
  </autoFilter>
  <mergeCells count="114">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O2:O3"/>
    <mergeCell ref="P2:P3"/>
    <mergeCell ref="Q2:Q3"/>
    <mergeCell ref="R2:R3"/>
    <mergeCell ref="AG2:AG3"/>
    <mergeCell ref="AH2:AH3"/>
    <mergeCell ref="AI2:AI3"/>
    <mergeCell ref="AJ2:AJ3"/>
    <mergeCell ref="AK2:AK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s>
  <conditionalFormatting sqref="Z16:Z46">
    <cfRule type="containsText" dxfId="87" priority="29" stopIfTrue="1" operator="containsText" text="EN TERMINO">
      <formula>NOT(ISERROR(SEARCH("EN TERMINO",Z16)))</formula>
    </cfRule>
    <cfRule type="containsText" priority="30" operator="containsText" text="AMARILLO">
      <formula>NOT(ISERROR(SEARCH("AMARILLO",Z16)))</formula>
    </cfRule>
    <cfRule type="containsText" dxfId="86" priority="31" stopIfTrue="1" operator="containsText" text="ALERTA">
      <formula>NOT(ISERROR(SEARCH("ALERTA",Z16)))</formula>
    </cfRule>
    <cfRule type="containsText" dxfId="85" priority="32" stopIfTrue="1" operator="containsText" text="OK">
      <formula>NOT(ISERROR(SEARCH("OK",Z16)))</formula>
    </cfRule>
  </conditionalFormatting>
  <conditionalFormatting sqref="Z97:Z98">
    <cfRule type="containsText" dxfId="84" priority="64" stopIfTrue="1" operator="containsText" text="ALERTA">
      <formula>NOT(ISERROR(SEARCH("ALERTA",Z97)))</formula>
    </cfRule>
    <cfRule type="containsText" priority="63" operator="containsText" text="AMARILLO">
      <formula>NOT(ISERROR(SEARCH("AMARILLO",Z97)))</formula>
    </cfRule>
    <cfRule type="containsText" dxfId="83" priority="62" stopIfTrue="1" operator="containsText" text="EN TERMINO">
      <formula>NOT(ISERROR(SEARCH("EN TERMINO",Z97)))</formula>
    </cfRule>
    <cfRule type="containsText" dxfId="82" priority="65" stopIfTrue="1" operator="containsText" text="OK">
      <formula>NOT(ISERROR(SEARCH("OK",Z97)))</formula>
    </cfRule>
  </conditionalFormatting>
  <conditionalFormatting sqref="Z5:BB6">
    <cfRule type="containsText" dxfId="81" priority="9" stopIfTrue="1" operator="containsText" text="EN TERMINO">
      <formula>NOT(ISERROR(SEARCH("EN TERMINO",Z5)))</formula>
    </cfRule>
    <cfRule type="containsText" priority="10" operator="containsText" text="AMARILLO">
      <formula>NOT(ISERROR(SEARCH("AMARILLO",Z5)))</formula>
    </cfRule>
    <cfRule type="containsText" dxfId="80" priority="11" stopIfTrue="1" operator="containsText" text="ALERTA">
      <formula>NOT(ISERROR(SEARCH("ALERTA",Z5)))</formula>
    </cfRule>
    <cfRule type="containsText" dxfId="79" priority="12" stopIfTrue="1" operator="containsText" text="OK">
      <formula>NOT(ISERROR(SEARCH("OK",Z5)))</formula>
    </cfRule>
  </conditionalFormatting>
  <conditionalFormatting sqref="AC5:AC6">
    <cfRule type="containsText" dxfId="78" priority="117" stopIfTrue="1" operator="containsText" text="INCUMPLIDA">
      <formula>NOT(ISERROR(SEARCH("INCUMPLIDA",AC5)))</formula>
    </cfRule>
    <cfRule type="containsText" dxfId="77" priority="116" stopIfTrue="1" operator="containsText" text="PENDIENTE">
      <formula>NOT(ISERROR(SEARCH("PENDIENTE",AC5)))</formula>
    </cfRule>
  </conditionalFormatting>
  <conditionalFormatting sqref="AC16:AC46">
    <cfRule type="containsText" dxfId="76" priority="36" stopIfTrue="1" operator="containsText" text="CUMPLIDA">
      <formula>NOT(ISERROR(SEARCH("CUMPLIDA",AC16)))</formula>
    </cfRule>
    <cfRule type="containsText" dxfId="75" priority="35" stopIfTrue="1" operator="containsText" text="INCUMPLIDA">
      <formula>NOT(ISERROR(SEARCH("INCUMPLIDA",AC16)))</formula>
    </cfRule>
    <cfRule type="containsText" dxfId="74" priority="34" stopIfTrue="1" operator="containsText" text="PENDIENTE">
      <formula>NOT(ISERROR(SEARCH("PENDIENTE",AC16)))</formula>
    </cfRule>
    <cfRule type="containsText" dxfId="73" priority="33" operator="containsText" text="PENDIENTE">
      <formula>NOT(ISERROR(SEARCH("PENDIENTE",AC16)))</formula>
    </cfRule>
  </conditionalFormatting>
  <conditionalFormatting sqref="AC97:AC98">
    <cfRule type="containsText" dxfId="72" priority="51" stopIfTrue="1" operator="containsText" text="CUMPLIDA">
      <formula>NOT(ISERROR(SEARCH("CUMPLIDA",AC97)))</formula>
    </cfRule>
    <cfRule type="containsText" dxfId="71" priority="50" stopIfTrue="1" operator="containsText" text="INCUMPLIDA">
      <formula>NOT(ISERROR(SEARCH("INCUMPLIDA",AC97)))</formula>
    </cfRule>
    <cfRule type="containsText" dxfId="70" priority="49" stopIfTrue="1" operator="containsText" text="PENDIENTE">
      <formula>NOT(ISERROR(SEARCH("PENDIENTE",AC97)))</formula>
    </cfRule>
    <cfRule type="containsText" dxfId="69" priority="48" operator="containsText" text="PENDIENTE">
      <formula>NOT(ISERROR(SEARCH("PENDIENTE",AC97)))</formula>
    </cfRule>
  </conditionalFormatting>
  <conditionalFormatting sqref="AC5:AU6">
    <cfRule type="containsText" dxfId="68" priority="26" stopIfTrue="1" operator="containsText" text="CUMPLIDA">
      <formula>NOT(ISERROR(SEARCH("CUMPLIDA",AC5)))</formula>
    </cfRule>
  </conditionalFormatting>
  <conditionalFormatting sqref="AD97">
    <cfRule type="containsText" dxfId="67" priority="61" operator="containsText" text="Abierto">
      <formula>NOT(ISERROR(SEARCH("Abierto",AD97)))</formula>
    </cfRule>
    <cfRule type="containsText" dxfId="66" priority="60" operator="containsText" text="cerrado">
      <formula>NOT(ISERROR(SEARCH("cerrado",AD97)))</formula>
    </cfRule>
    <cfRule type="containsText" dxfId="65" priority="59" operator="containsText" text="cerrada">
      <formula>NOT(ISERROR(SEARCH("cerrada",AD97)))</formula>
    </cfRule>
  </conditionalFormatting>
  <conditionalFormatting sqref="AI5:AI6">
    <cfRule type="containsText" dxfId="64" priority="8" stopIfTrue="1" operator="containsText" text="OK">
      <formula>NOT(ISERROR(SEARCH("OK",AI5)))</formula>
    </cfRule>
    <cfRule type="containsText" dxfId="63" priority="5" stopIfTrue="1" operator="containsText" text="EN TERMINO">
      <formula>NOT(ISERROR(SEARCH("EN TERMINO",AI5)))</formula>
    </cfRule>
    <cfRule type="containsText" priority="6" operator="containsText" text="AMARILLO">
      <formula>NOT(ISERROR(SEARCH("AMARILLO",AI5)))</formula>
    </cfRule>
    <cfRule type="containsText" dxfId="62" priority="7" stopIfTrue="1" operator="containsText" text="ALERTA">
      <formula>NOT(ISERROR(SEARCH("ALERTA",AI5)))</formula>
    </cfRule>
  </conditionalFormatting>
  <conditionalFormatting sqref="AL5:AL6">
    <cfRule type="containsText" dxfId="61" priority="4" stopIfTrue="1" operator="containsText" text="CUMPLIDA">
      <formula>NOT(ISERROR(SEARCH("CUMPLIDA",AL5)))</formula>
    </cfRule>
    <cfRule type="containsText" dxfId="60" priority="1" operator="containsText" text="ATENCIÓN">
      <formula>NOT(ISERROR(SEARCH("ATENCIÓN",AL5)))</formula>
    </cfRule>
    <cfRule type="containsText" dxfId="59" priority="2" stopIfTrue="1" operator="containsText" text="PENDIENTE">
      <formula>NOT(ISERROR(SEARCH("PENDIENTE",AL5)))</formula>
    </cfRule>
    <cfRule type="containsText" dxfId="58" priority="3" stopIfTrue="1" operator="containsText" text="INCUMPLIDA">
      <formula>NOT(ISERROR(SEARCH("INCUMPLIDA",AL5)))</formula>
    </cfRule>
  </conditionalFormatting>
  <conditionalFormatting sqref="AR5">
    <cfRule type="containsText" dxfId="57" priority="24" stopIfTrue="1" operator="containsText" text="ALERTA">
      <formula>NOT(ISERROR(SEARCH("ALERTA",AR5)))</formula>
    </cfRule>
    <cfRule type="containsText" priority="23" operator="containsText" text="AMARILLO">
      <formula>NOT(ISERROR(SEARCH("AMARILLO",AR5)))</formula>
    </cfRule>
    <cfRule type="containsText" dxfId="56" priority="22" stopIfTrue="1" operator="containsText" text="EN TERMINO">
      <formula>NOT(ISERROR(SEARCH("EN TERMINO",AR5)))</formula>
    </cfRule>
    <cfRule type="containsText" dxfId="55" priority="25" stopIfTrue="1" operator="containsText" text="OK">
      <formula>NOT(ISERROR(SEARCH("OK",AR5)))</formula>
    </cfRule>
  </conditionalFormatting>
  <conditionalFormatting sqref="AR6">
    <cfRule type="containsText" dxfId="54" priority="97" stopIfTrue="1" operator="containsText" text="EN TERMINO">
      <formula>NOT(ISERROR(SEARCH("EN TERMINO",AR6)))</formula>
    </cfRule>
    <cfRule type="containsText" priority="98" operator="containsText" text="AMARILLO">
      <formula>NOT(ISERROR(SEARCH("AMARILLO",AR6)))</formula>
    </cfRule>
    <cfRule type="containsText" dxfId="53" priority="100" stopIfTrue="1" operator="containsText" text="OK">
      <formula>NOT(ISERROR(SEARCH("OK",AR6)))</formula>
    </cfRule>
    <cfRule type="dataBar" priority="104">
      <dataBar>
        <cfvo type="min"/>
        <cfvo type="max"/>
        <color rgb="FF638EC6"/>
      </dataBar>
    </cfRule>
    <cfRule type="containsText" dxfId="52" priority="99" stopIfTrue="1" operator="containsText" text="ALERTA">
      <formula>NOT(ISERROR(SEARCH("ALERTA",AR6)))</formula>
    </cfRule>
  </conditionalFormatting>
  <conditionalFormatting sqref="AU5:AU6">
    <cfRule type="containsText" dxfId="51" priority="28" stopIfTrue="1" operator="containsText" text="INCUMPLIDA">
      <formula>NOT(ISERROR(SEARCH("INCUMPLIDA",AU5)))</formula>
    </cfRule>
    <cfRule type="containsText" dxfId="50" priority="27" stopIfTrue="1" operator="containsText" text="PENDIENTE">
      <formula>NOT(ISERROR(SEARCH("PENDIENTE",AU5)))</formula>
    </cfRule>
  </conditionalFormatting>
  <conditionalFormatting sqref="AV5 BG5:BG6">
    <cfRule type="containsText" dxfId="49" priority="21" operator="containsText" text="Abierto">
      <formula>NOT(ISERROR(SEARCH("Abierto",AV5)))</formula>
    </cfRule>
    <cfRule type="containsText" dxfId="48" priority="20" operator="containsText" text="cerrado">
      <formula>NOT(ISERROR(SEARCH("cerrado",AV5)))</formula>
    </cfRule>
    <cfRule type="containsText" dxfId="47" priority="19" operator="containsText" text="cerrada">
      <formula>NOT(ISERROR(SEARCH("cerrada",AV5)))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46" priority="17" stopIfTrue="1" operator="containsText" text="INCUMPLIDA">
      <formula>NOT(ISERROR(SEARCH("INCUMPLIDA",BE5)))</formula>
    </cfRule>
    <cfRule type="containsText" dxfId="45" priority="16" stopIfTrue="1" operator="containsText" text="CUMPLIDA">
      <formula>NOT(ISERROR(SEARCH("CUMPLIDA",BE5)))</formula>
    </cfRule>
    <cfRule type="containsText" dxfId="44" priority="15" stopIfTrue="1" operator="containsText" text="INCUMPLIDA">
      <formula>NOT(ISERROR(SEARCH("INCUMPLIDA",BE5)))</formula>
    </cfRule>
    <cfRule type="containsText" dxfId="43" priority="14" stopIfTrue="1" operator="containsText" text="PENDIENTE">
      <formula>NOT(ISERROR(SEARCH("PENDIENTE",BE5)))</formula>
    </cfRule>
  </conditionalFormatting>
  <conditionalFormatting sqref="BE5:BE6">
    <cfRule type="containsText" dxfId="42" priority="18" stopIfTrue="1" operator="containsText" text="CUMPLIDA">
      <formula>NOT(ISERROR(SEARCH("CUMPLIDA",BE5)))</formula>
    </cfRule>
  </conditionalFormatting>
  <conditionalFormatting sqref="BE6">
    <cfRule type="containsText" dxfId="41" priority="102" stopIfTrue="1" operator="containsText" text="PENDIENTE">
      <formula>NOT(ISERROR(SEARCH("PENDIENTE",BE6)))</formula>
    </cfRule>
    <cfRule type="containsText" dxfId="40" priority="103" stopIfTrue="1" operator="containsText" text="INCUMPLIDA">
      <formula>NOT(ISERROR(SEARCH("INCUMPLIDA",BE6)))</formula>
    </cfRule>
  </conditionalFormatting>
  <conditionalFormatting sqref="BG31:BG46">
    <cfRule type="containsText" dxfId="39" priority="37" operator="containsText" text="cerrada">
      <formula>NOT(ISERROR(SEARCH("cerrada",BG31)))</formula>
    </cfRule>
    <cfRule type="containsText" dxfId="38" priority="38" operator="containsText" text="cerrado">
      <formula>NOT(ISERROR(SEARCH("cerrado",BG31)))</formula>
    </cfRule>
    <cfRule type="containsText" dxfId="37" priority="39" operator="containsText" text="Abierto">
      <formula>NOT(ISERROR(SEARCH("Abierto",BG31)))</formula>
    </cfRule>
  </conditionalFormatting>
  <conditionalFormatting sqref="BG97:BG98">
    <cfRule type="containsText" dxfId="36" priority="56" operator="containsText" text="cerrada">
      <formula>NOT(ISERROR(SEARCH("cerrada",BG97)))</formula>
    </cfRule>
    <cfRule type="containsText" dxfId="35" priority="57" operator="containsText" text="cerrado">
      <formula>NOT(ISERROR(SEARCH("cerrado",BG97)))</formula>
    </cfRule>
    <cfRule type="containsText" dxfId="34" priority="58" operator="containsText" text="Abierto">
      <formula>NOT(ISERROR(SEARCH("Abierto",BG97)))</formula>
    </cfRule>
  </conditionalFormatting>
  <dataValidations count="4">
    <dataValidation type="list" allowBlank="1" showInputMessage="1" showErrorMessage="1" sqref="N7:N47 F47:G70 F84:G85 F97:G98">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formula1>0</formula1>
      <formula2>390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306"/>
      <c r="B1" s="306"/>
      <c r="C1" s="306"/>
      <c r="D1" s="306"/>
      <c r="E1" s="306"/>
      <c r="F1" s="306"/>
      <c r="G1" s="306"/>
      <c r="H1" s="306"/>
      <c r="I1" s="305" t="s">
        <v>250</v>
      </c>
      <c r="J1" s="305"/>
      <c r="K1" s="305"/>
      <c r="L1" s="305"/>
      <c r="M1" s="305"/>
      <c r="N1" s="305"/>
      <c r="O1" s="305"/>
      <c r="P1" s="305"/>
      <c r="Q1" s="305"/>
      <c r="R1" s="305"/>
      <c r="S1" s="305"/>
      <c r="T1" s="46"/>
      <c r="U1" s="307" t="s">
        <v>251</v>
      </c>
      <c r="V1" s="307"/>
      <c r="W1" s="307"/>
      <c r="X1" s="307"/>
      <c r="Y1" s="307"/>
      <c r="Z1" s="307"/>
      <c r="AA1" s="307"/>
      <c r="AB1" s="307"/>
      <c r="AC1" s="307"/>
      <c r="AD1" s="308" t="s">
        <v>252</v>
      </c>
      <c r="AE1" s="308"/>
      <c r="AF1" s="308"/>
      <c r="AG1" s="308"/>
      <c r="AH1" s="308"/>
      <c r="AI1" s="308"/>
      <c r="AJ1" s="308"/>
      <c r="AK1" s="308"/>
      <c r="AL1" s="51"/>
      <c r="AM1" s="299" t="s">
        <v>253</v>
      </c>
      <c r="AN1" s="299"/>
      <c r="AO1" s="299"/>
      <c r="AP1" s="299"/>
      <c r="AQ1" s="299"/>
      <c r="AR1" s="299"/>
      <c r="AS1" s="299"/>
      <c r="AT1" s="299"/>
      <c r="AU1" s="52"/>
      <c r="AV1" s="302" t="s">
        <v>254</v>
      </c>
      <c r="AW1" s="302"/>
      <c r="AX1" s="302"/>
      <c r="AY1" s="302"/>
      <c r="AZ1" s="302"/>
      <c r="BA1" s="302"/>
      <c r="BB1" s="302"/>
      <c r="BC1" s="302"/>
      <c r="BD1" s="53"/>
      <c r="BE1" s="303" t="s">
        <v>255</v>
      </c>
      <c r="BF1" s="303"/>
      <c r="BG1" s="303"/>
      <c r="BH1" s="303"/>
      <c r="BI1" s="303"/>
    </row>
    <row r="2" spans="1:61" ht="39.950000000000003" customHeight="1" x14ac:dyDescent="0.25">
      <c r="A2" s="304" t="s">
        <v>256</v>
      </c>
      <c r="B2" s="304" t="s">
        <v>9</v>
      </c>
      <c r="C2" s="304" t="s">
        <v>11</v>
      </c>
      <c r="D2" s="304" t="s">
        <v>257</v>
      </c>
      <c r="E2" s="304" t="s">
        <v>258</v>
      </c>
      <c r="F2" s="304" t="s">
        <v>13</v>
      </c>
      <c r="G2" s="304" t="s">
        <v>15</v>
      </c>
      <c r="H2" s="304" t="s">
        <v>17</v>
      </c>
      <c r="I2" s="300" t="s">
        <v>72</v>
      </c>
      <c r="J2" s="305" t="s">
        <v>259</v>
      </c>
      <c r="K2" s="305"/>
      <c r="L2" s="305"/>
      <c r="M2" s="300" t="s">
        <v>73</v>
      </c>
      <c r="N2" s="300" t="s">
        <v>260</v>
      </c>
      <c r="O2" s="300" t="s">
        <v>261</v>
      </c>
      <c r="P2" s="300" t="s">
        <v>32</v>
      </c>
      <c r="Q2" s="300" t="s">
        <v>262</v>
      </c>
      <c r="R2" s="300" t="s">
        <v>263</v>
      </c>
      <c r="S2" s="300" t="s">
        <v>264</v>
      </c>
      <c r="T2" s="44"/>
      <c r="U2" s="301" t="s">
        <v>265</v>
      </c>
      <c r="V2" s="301" t="s">
        <v>266</v>
      </c>
      <c r="W2" s="301" t="s">
        <v>267</v>
      </c>
      <c r="X2" s="301" t="s">
        <v>268</v>
      </c>
      <c r="Y2" s="301" t="s">
        <v>269</v>
      </c>
      <c r="Z2" s="301" t="s">
        <v>270</v>
      </c>
      <c r="AA2" s="301" t="s">
        <v>271</v>
      </c>
      <c r="AB2" s="301" t="s">
        <v>272</v>
      </c>
      <c r="AC2" s="45"/>
      <c r="AD2" s="298" t="s">
        <v>77</v>
      </c>
      <c r="AE2" s="298" t="s">
        <v>78</v>
      </c>
      <c r="AF2" s="298" t="s">
        <v>79</v>
      </c>
      <c r="AG2" s="298" t="s">
        <v>80</v>
      </c>
      <c r="AH2" s="298" t="s">
        <v>274</v>
      </c>
      <c r="AI2" s="298" t="s">
        <v>82</v>
      </c>
      <c r="AJ2" s="298" t="s">
        <v>275</v>
      </c>
      <c r="AK2" s="298" t="s">
        <v>84</v>
      </c>
      <c r="AL2" s="43"/>
      <c r="AM2" s="296" t="s">
        <v>85</v>
      </c>
      <c r="AN2" s="296" t="s">
        <v>276</v>
      </c>
      <c r="AO2" s="296" t="s">
        <v>87</v>
      </c>
      <c r="AP2" s="296" t="s">
        <v>88</v>
      </c>
      <c r="AQ2" s="296" t="s">
        <v>277</v>
      </c>
      <c r="AR2" s="296" t="s">
        <v>90</v>
      </c>
      <c r="AS2" s="296" t="s">
        <v>91</v>
      </c>
      <c r="AT2" s="296" t="s">
        <v>278</v>
      </c>
      <c r="AU2" s="48"/>
      <c r="AV2" s="297" t="s">
        <v>85</v>
      </c>
      <c r="AW2" s="47"/>
      <c r="AX2" s="297" t="s">
        <v>276</v>
      </c>
      <c r="AY2" s="297" t="s">
        <v>87</v>
      </c>
      <c r="AZ2" s="297" t="s">
        <v>88</v>
      </c>
      <c r="BA2" s="297" t="s">
        <v>89</v>
      </c>
      <c r="BB2" s="297" t="s">
        <v>90</v>
      </c>
      <c r="BC2" s="297" t="s">
        <v>91</v>
      </c>
      <c r="BD2" s="297" t="s">
        <v>279</v>
      </c>
      <c r="BE2" s="294" t="s">
        <v>52</v>
      </c>
      <c r="BF2" s="294" t="s">
        <v>280</v>
      </c>
      <c r="BG2" s="294" t="s">
        <v>281</v>
      </c>
      <c r="BH2" s="294" t="s">
        <v>282</v>
      </c>
      <c r="BI2" s="295" t="s">
        <v>283</v>
      </c>
    </row>
    <row r="3" spans="1:61" ht="39.950000000000003" customHeight="1" x14ac:dyDescent="0.25">
      <c r="A3" s="304"/>
      <c r="B3" s="304"/>
      <c r="C3" s="304"/>
      <c r="D3" s="304"/>
      <c r="E3" s="304"/>
      <c r="F3" s="304"/>
      <c r="G3" s="304"/>
      <c r="H3" s="304"/>
      <c r="I3" s="300"/>
      <c r="J3" s="34" t="s">
        <v>284</v>
      </c>
      <c r="K3" s="44" t="s">
        <v>24</v>
      </c>
      <c r="L3" s="44" t="s">
        <v>26</v>
      </c>
      <c r="M3" s="300"/>
      <c r="N3" s="300"/>
      <c r="O3" s="300"/>
      <c r="P3" s="300"/>
      <c r="Q3" s="300"/>
      <c r="R3" s="300"/>
      <c r="S3" s="300"/>
      <c r="T3" s="44" t="s">
        <v>285</v>
      </c>
      <c r="U3" s="301"/>
      <c r="V3" s="301"/>
      <c r="W3" s="301"/>
      <c r="X3" s="301"/>
      <c r="Y3" s="301"/>
      <c r="Z3" s="301"/>
      <c r="AA3" s="301"/>
      <c r="AB3" s="301"/>
      <c r="AC3" s="45" t="s">
        <v>52</v>
      </c>
      <c r="AD3" s="298"/>
      <c r="AE3" s="298"/>
      <c r="AF3" s="298"/>
      <c r="AG3" s="298"/>
      <c r="AH3" s="298"/>
      <c r="AI3" s="298"/>
      <c r="AJ3" s="298"/>
      <c r="AK3" s="298"/>
      <c r="AL3" s="43" t="s">
        <v>52</v>
      </c>
      <c r="AM3" s="296"/>
      <c r="AN3" s="296"/>
      <c r="AO3" s="296"/>
      <c r="AP3" s="296"/>
      <c r="AQ3" s="296"/>
      <c r="AR3" s="296"/>
      <c r="AS3" s="296"/>
      <c r="AT3" s="296"/>
      <c r="AU3" s="48" t="s">
        <v>52</v>
      </c>
      <c r="AV3" s="297"/>
      <c r="AW3" s="47" t="s">
        <v>286</v>
      </c>
      <c r="AX3" s="297"/>
      <c r="AY3" s="297"/>
      <c r="AZ3" s="297"/>
      <c r="BA3" s="297"/>
      <c r="BB3" s="297"/>
      <c r="BC3" s="297"/>
      <c r="BD3" s="297"/>
      <c r="BE3" s="294"/>
      <c r="BF3" s="294"/>
      <c r="BG3" s="294"/>
      <c r="BH3" s="294"/>
      <c r="BI3" s="295"/>
    </row>
    <row r="4" spans="1:61" ht="39.950000000000003" customHeight="1" x14ac:dyDescent="0.25">
      <c r="A4" s="1" t="s">
        <v>287</v>
      </c>
      <c r="B4" s="1" t="s">
        <v>288</v>
      </c>
      <c r="C4" s="1" t="s">
        <v>289</v>
      </c>
      <c r="D4" s="1" t="s">
        <v>287</v>
      </c>
      <c r="E4" s="1" t="s">
        <v>290</v>
      </c>
      <c r="F4" s="1" t="s">
        <v>288</v>
      </c>
      <c r="G4" s="1"/>
      <c r="H4" s="1" t="s">
        <v>291</v>
      </c>
      <c r="I4" s="2" t="s">
        <v>292</v>
      </c>
      <c r="J4" s="35" t="s">
        <v>293</v>
      </c>
      <c r="K4" s="2"/>
      <c r="L4" s="2" t="s">
        <v>294</v>
      </c>
      <c r="M4" s="2" t="s">
        <v>288</v>
      </c>
      <c r="N4" s="2" t="s">
        <v>288</v>
      </c>
      <c r="O4" s="2" t="s">
        <v>295</v>
      </c>
      <c r="P4" s="2" t="s">
        <v>288</v>
      </c>
      <c r="Q4" s="2" t="s">
        <v>296</v>
      </c>
      <c r="R4" s="2" t="s">
        <v>287</v>
      </c>
      <c r="S4" s="2" t="s">
        <v>287</v>
      </c>
      <c r="T4" s="2" t="s">
        <v>287</v>
      </c>
      <c r="U4" s="26" t="s">
        <v>287</v>
      </c>
      <c r="V4" s="26" t="s">
        <v>297</v>
      </c>
      <c r="W4" s="26" t="s">
        <v>298</v>
      </c>
      <c r="X4" s="26" t="s">
        <v>299</v>
      </c>
      <c r="Y4" s="26" t="s">
        <v>299</v>
      </c>
      <c r="Z4" s="26" t="s">
        <v>295</v>
      </c>
      <c r="AA4" s="26" t="s">
        <v>300</v>
      </c>
      <c r="AB4" s="26" t="s">
        <v>288</v>
      </c>
      <c r="AC4" s="26" t="s">
        <v>301</v>
      </c>
      <c r="AD4" s="27" t="s">
        <v>287</v>
      </c>
      <c r="AE4" s="27"/>
      <c r="AF4" s="27" t="s">
        <v>356</v>
      </c>
      <c r="AG4" s="27" t="s">
        <v>299</v>
      </c>
      <c r="AH4" s="27" t="s">
        <v>299</v>
      </c>
      <c r="AI4" s="27" t="s">
        <v>295</v>
      </c>
      <c r="AJ4" s="27" t="s">
        <v>300</v>
      </c>
      <c r="AK4" s="27" t="s">
        <v>288</v>
      </c>
      <c r="AL4" s="27"/>
      <c r="AM4" s="28" t="s">
        <v>287</v>
      </c>
      <c r="AN4" s="28" t="s">
        <v>297</v>
      </c>
      <c r="AO4" s="28" t="s">
        <v>298</v>
      </c>
      <c r="AP4" s="28" t="s">
        <v>299</v>
      </c>
      <c r="AQ4" s="28" t="s">
        <v>299</v>
      </c>
      <c r="AR4" s="28" t="s">
        <v>295</v>
      </c>
      <c r="AS4" s="28" t="s">
        <v>300</v>
      </c>
      <c r="AT4" s="28" t="s">
        <v>288</v>
      </c>
      <c r="AU4" s="28"/>
      <c r="AV4" s="29" t="s">
        <v>287</v>
      </c>
      <c r="AW4" s="29"/>
      <c r="AX4" s="29" t="s">
        <v>297</v>
      </c>
      <c r="AY4" s="29" t="s">
        <v>298</v>
      </c>
      <c r="AZ4" s="29" t="s">
        <v>299</v>
      </c>
      <c r="BA4" s="29" t="s">
        <v>299</v>
      </c>
      <c r="BB4" s="29" t="s">
        <v>295</v>
      </c>
      <c r="BC4" s="29" t="s">
        <v>300</v>
      </c>
      <c r="BD4" s="29"/>
      <c r="BE4" s="50" t="s">
        <v>301</v>
      </c>
      <c r="BF4" s="50"/>
      <c r="BG4" s="50" t="s">
        <v>301</v>
      </c>
      <c r="BH4" s="50" t="s">
        <v>288</v>
      </c>
      <c r="BI4" s="295"/>
    </row>
    <row r="5" spans="1:61" ht="104.25" customHeight="1" x14ac:dyDescent="0.25">
      <c r="A5" s="58"/>
      <c r="B5" s="49" t="s">
        <v>302</v>
      </c>
      <c r="C5" s="325" t="s">
        <v>357</v>
      </c>
      <c r="D5" s="326">
        <v>44670</v>
      </c>
      <c r="E5" s="315" t="s">
        <v>358</v>
      </c>
      <c r="F5" s="329" t="s">
        <v>373</v>
      </c>
      <c r="G5" s="327">
        <v>143</v>
      </c>
      <c r="H5" s="330" t="s">
        <v>374</v>
      </c>
      <c r="I5" s="331" t="s">
        <v>375</v>
      </c>
      <c r="J5" s="121" t="s">
        <v>376</v>
      </c>
      <c r="K5" s="106" t="s">
        <v>377</v>
      </c>
      <c r="L5" s="119">
        <v>1</v>
      </c>
      <c r="M5" s="119" t="s">
        <v>100</v>
      </c>
      <c r="N5" s="106" t="s">
        <v>378</v>
      </c>
      <c r="O5" s="106" t="s">
        <v>379</v>
      </c>
      <c r="P5" s="31">
        <v>1</v>
      </c>
      <c r="Q5" s="120"/>
      <c r="R5" s="108">
        <v>44682</v>
      </c>
      <c r="S5" s="141">
        <v>44742</v>
      </c>
      <c r="T5" s="122"/>
      <c r="U5" s="108"/>
      <c r="V5" s="109"/>
      <c r="W5" s="40"/>
      <c r="X5" s="100"/>
      <c r="Y5" s="110"/>
      <c r="Z5" s="40"/>
      <c r="AA5" s="111"/>
      <c r="AB5" s="42"/>
      <c r="AC5" s="112"/>
      <c r="AD5" s="113">
        <v>44742</v>
      </c>
      <c r="AE5" s="114" t="s">
        <v>380</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302</v>
      </c>
      <c r="C6" s="325"/>
      <c r="D6" s="326"/>
      <c r="E6" s="315"/>
      <c r="F6" s="329"/>
      <c r="G6" s="328"/>
      <c r="H6" s="330"/>
      <c r="I6" s="331"/>
      <c r="J6" s="121" t="s">
        <v>381</v>
      </c>
      <c r="K6" s="106" t="s">
        <v>382</v>
      </c>
      <c r="L6" s="119">
        <v>1</v>
      </c>
      <c r="M6" s="106" t="s">
        <v>154</v>
      </c>
      <c r="N6" s="106" t="s">
        <v>378</v>
      </c>
      <c r="O6" s="106" t="s">
        <v>379</v>
      </c>
      <c r="P6" s="31">
        <v>1</v>
      </c>
      <c r="Q6" s="120"/>
      <c r="R6" s="108">
        <v>44682</v>
      </c>
      <c r="S6" s="141">
        <v>44711</v>
      </c>
      <c r="T6" s="122"/>
      <c r="U6" s="41"/>
      <c r="V6" s="116"/>
      <c r="W6" s="37"/>
      <c r="X6" s="100"/>
      <c r="Y6" s="110"/>
      <c r="Z6" s="40"/>
      <c r="AA6" s="102"/>
      <c r="AB6" s="42"/>
      <c r="AC6" s="112"/>
      <c r="AD6" s="113">
        <v>44742</v>
      </c>
      <c r="AE6" s="114" t="s">
        <v>383</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384</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filterColumn colId="13">
      <filters>
        <filter val="Unidad de Loterias"/>
      </filters>
    </filterColumn>
  </autoFilter>
  <mergeCells count="68">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 ref="AJ2:AJ3"/>
    <mergeCell ref="AK2:AK3"/>
    <mergeCell ref="AG2:AG3"/>
    <mergeCell ref="AH2:AH3"/>
    <mergeCell ref="AI2:AI3"/>
    <mergeCell ref="BB2:BB3"/>
    <mergeCell ref="BC2:BC3"/>
    <mergeCell ref="BD2:BD3"/>
    <mergeCell ref="BE2:BE3"/>
    <mergeCell ref="BF2:BF3"/>
    <mergeCell ref="AD2:AD3"/>
    <mergeCell ref="AE2:AE3"/>
    <mergeCell ref="C5:C6"/>
    <mergeCell ref="D5:D6"/>
    <mergeCell ref="E5:E6"/>
    <mergeCell ref="G5:G6"/>
    <mergeCell ref="G2:G3"/>
    <mergeCell ref="F5:F6"/>
    <mergeCell ref="H5:H6"/>
    <mergeCell ref="I5:I6"/>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s>
  <conditionalFormatting sqref="Z5:BB6">
    <cfRule type="containsText" dxfId="33" priority="12" stopIfTrue="1" operator="containsText" text="OK">
      <formula>NOT(ISERROR(SEARCH("OK",Z5)))</formula>
    </cfRule>
    <cfRule type="containsText" dxfId="32" priority="9" stopIfTrue="1" operator="containsText" text="EN TERMINO">
      <formula>NOT(ISERROR(SEARCH("EN TERMINO",Z5)))</formula>
    </cfRule>
    <cfRule type="containsText" priority="10" operator="containsText" text="AMARILLO">
      <formula>NOT(ISERROR(SEARCH("AMARILLO",Z5)))</formula>
    </cfRule>
    <cfRule type="containsText" dxfId="31" priority="11" stopIfTrue="1" operator="containsText" text="ALERTA">
      <formula>NOT(ISERROR(SEARCH("ALERTA",Z5)))</formula>
    </cfRule>
  </conditionalFormatting>
  <conditionalFormatting sqref="AC5:AC6">
    <cfRule type="containsText" dxfId="30" priority="60" stopIfTrue="1" operator="containsText" text="INCUMPLIDA">
      <formula>NOT(ISERROR(SEARCH("INCUMPLIDA",AC5)))</formula>
    </cfRule>
    <cfRule type="containsText" dxfId="29" priority="59" stopIfTrue="1" operator="containsText" text="PENDIENTE">
      <formula>NOT(ISERROR(SEARCH("PENDIENTE",AC5)))</formula>
    </cfRule>
  </conditionalFormatting>
  <conditionalFormatting sqref="AC5:AU6">
    <cfRule type="containsText" dxfId="28" priority="26" stopIfTrue="1" operator="containsText" text="CUMPLIDA">
      <formula>NOT(ISERROR(SEARCH("CUMPLIDA",AC5)))</formula>
    </cfRule>
  </conditionalFormatting>
  <conditionalFormatting sqref="AI5:AI6">
    <cfRule type="containsText" dxfId="27" priority="5" stopIfTrue="1" operator="containsText" text="EN TERMINO">
      <formula>NOT(ISERROR(SEARCH("EN TERMINO",AI5)))</formula>
    </cfRule>
    <cfRule type="containsText" priority="6" operator="containsText" text="AMARILLO">
      <formula>NOT(ISERROR(SEARCH("AMARILLO",AI5)))</formula>
    </cfRule>
    <cfRule type="containsText" dxfId="26" priority="7" stopIfTrue="1" operator="containsText" text="ALERTA">
      <formula>NOT(ISERROR(SEARCH("ALERTA",AI5)))</formula>
    </cfRule>
    <cfRule type="containsText" dxfId="25" priority="8" stopIfTrue="1" operator="containsText" text="OK">
      <formula>NOT(ISERROR(SEARCH("OK",AI5)))</formula>
    </cfRule>
  </conditionalFormatting>
  <conditionalFormatting sqref="AL5:AL6">
    <cfRule type="containsText" dxfId="24" priority="2" stopIfTrue="1" operator="containsText" text="PENDIENTE">
      <formula>NOT(ISERROR(SEARCH("PENDIENTE",AL5)))</formula>
    </cfRule>
    <cfRule type="containsText" dxfId="23" priority="3" stopIfTrue="1" operator="containsText" text="INCUMPLIDA">
      <formula>NOT(ISERROR(SEARCH("INCUMPLIDA",AL5)))</formula>
    </cfRule>
    <cfRule type="containsText" dxfId="22" priority="4" stopIfTrue="1" operator="containsText" text="CUMPLIDA">
      <formula>NOT(ISERROR(SEARCH("CUMPLIDA",AL5)))</formula>
    </cfRule>
    <cfRule type="containsText" dxfId="21" priority="1" operator="containsText" text="ATENCIÓN">
      <formula>NOT(ISERROR(SEARCH("ATENCIÓN",AL5)))</formula>
    </cfRule>
  </conditionalFormatting>
  <conditionalFormatting sqref="AN6">
    <cfRule type="containsText" dxfId="20" priority="29" operator="containsText" text="cerrada">
      <formula>NOT(ISERROR(SEARCH("cerrada",AN6)))</formula>
    </cfRule>
    <cfRule type="containsText" dxfId="19" priority="30" operator="containsText" text="cerrado">
      <formula>NOT(ISERROR(SEARCH("cerrado",AN6)))</formula>
    </cfRule>
    <cfRule type="containsText" dxfId="18" priority="31" operator="containsText" text="Abierto">
      <formula>NOT(ISERROR(SEARCH("Abierto",AN6)))</formula>
    </cfRule>
  </conditionalFormatting>
  <conditionalFormatting sqref="AR5">
    <cfRule type="containsText" dxfId="17" priority="22" stopIfTrue="1" operator="containsText" text="EN TERMINO">
      <formula>NOT(ISERROR(SEARCH("EN TERMINO",AR5)))</formula>
    </cfRule>
    <cfRule type="containsText" priority="23" operator="containsText" text="AMARILLO">
      <formula>NOT(ISERROR(SEARCH("AMARILLO",AR5)))</formula>
    </cfRule>
    <cfRule type="containsText" dxfId="16" priority="24" stopIfTrue="1" operator="containsText" text="ALERTA">
      <formula>NOT(ISERROR(SEARCH("ALERTA",AR5)))</formula>
    </cfRule>
    <cfRule type="containsText" dxfId="15" priority="25" stopIfTrue="1" operator="containsText" text="OK">
      <formula>NOT(ISERROR(SEARCH("OK",AR5)))</formula>
    </cfRule>
  </conditionalFormatting>
  <conditionalFormatting sqref="AR6">
    <cfRule type="containsText" dxfId="14" priority="45" stopIfTrue="1" operator="containsText" text="EN TERMINO">
      <formula>NOT(ISERROR(SEARCH("EN TERMINO",AR6)))</formula>
    </cfRule>
    <cfRule type="containsText" priority="46" operator="containsText" text="AMARILLO">
      <formula>NOT(ISERROR(SEARCH("AMARILLO",AR6)))</formula>
    </cfRule>
    <cfRule type="containsText" dxfId="13" priority="47" stopIfTrue="1" operator="containsText" text="ALERTA">
      <formula>NOT(ISERROR(SEARCH("ALERTA",AR6)))</formula>
    </cfRule>
    <cfRule type="containsText" dxfId="12" priority="48" stopIfTrue="1" operator="containsText" text="OK">
      <formula>NOT(ISERROR(SEARCH("OK",AR6)))</formula>
    </cfRule>
    <cfRule type="dataBar" priority="52">
      <dataBar>
        <cfvo type="min"/>
        <cfvo type="max"/>
        <color rgb="FF638EC6"/>
      </dataBar>
    </cfRule>
  </conditionalFormatting>
  <conditionalFormatting sqref="AU5:AU6">
    <cfRule type="containsText" dxfId="11" priority="27" stopIfTrue="1" operator="containsText" text="PENDIENTE">
      <formula>NOT(ISERROR(SEARCH("PENDIENTE",AU5)))</formula>
    </cfRule>
    <cfRule type="containsText" dxfId="10" priority="28" stopIfTrue="1" operator="containsText" text="INCUMPLIDA">
      <formula>NOT(ISERROR(SEARCH("INCUMPLIDA",AU5)))</formula>
    </cfRule>
  </conditionalFormatting>
  <conditionalFormatting sqref="AV5 BG5:BG6">
    <cfRule type="containsText" dxfId="9" priority="20" operator="containsText" text="cerrado">
      <formula>NOT(ISERROR(SEARCH("cerrado",AV5)))</formula>
    </cfRule>
    <cfRule type="containsText" dxfId="8" priority="19" operator="containsText" text="cerrada">
      <formula>NOT(ISERROR(SEARCH("cerrada",AV5)))</formula>
    </cfRule>
    <cfRule type="containsText" dxfId="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6" priority="14" stopIfTrue="1" operator="containsText" text="PENDIENTE">
      <formula>NOT(ISERROR(SEARCH("PENDIENTE",BE5)))</formula>
    </cfRule>
    <cfRule type="containsText" dxfId="5" priority="15" stopIfTrue="1" operator="containsText" text="INCUMPLIDA">
      <formula>NOT(ISERROR(SEARCH("INCUMPLIDA",BE5)))</formula>
    </cfRule>
    <cfRule type="containsText" dxfId="4" priority="16" stopIfTrue="1" operator="containsText" text="CUMPLIDA">
      <formula>NOT(ISERROR(SEARCH("CUMPLIDA",BE5)))</formula>
    </cfRule>
    <cfRule type="containsText" dxfId="3" priority="17" stopIfTrue="1" operator="containsText" text="INCUMPLIDA">
      <formula>NOT(ISERROR(SEARCH("INCUMPLIDA",BE5)))</formula>
    </cfRule>
  </conditionalFormatting>
  <conditionalFormatting sqref="BE5:BE6">
    <cfRule type="containsText" dxfId="2" priority="18" stopIfTrue="1" operator="containsText" text="CUMPLIDA">
      <formula>NOT(ISERROR(SEARCH("CUMPLIDA",BE5)))</formula>
    </cfRule>
  </conditionalFormatting>
  <conditionalFormatting sqref="BE6">
    <cfRule type="containsText" dxfId="1" priority="50" stopIfTrue="1" operator="containsText" text="PENDIENTE">
      <formula>NOT(ISERROR(SEARCH("PENDIENTE",BE6)))</formula>
    </cfRule>
    <cfRule type="containsText" dxfId="0" priority="51" stopIfTrue="1" operator="containsText" text="INCUMPLIDA">
      <formula>NOT(ISERROR(SEARCH("INCUMPLIDA",BE6)))</formula>
    </cfRule>
  </conditionalFormatting>
  <dataValidations count="1">
    <dataValidation type="list" allowBlank="1" showInputMessage="1" showErrorMessage="1" sqref="M6">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4" ma:contentTypeDescription="Crear nuevo documento." ma:contentTypeScope="" ma:versionID="ed7b9e5face80d78af3bf7fcbdddfc92">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aa1b541e66cda1d0e243e52d0bf318a6"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Props1.xml><?xml version="1.0" encoding="utf-8"?>
<ds:datastoreItem xmlns:ds="http://schemas.openxmlformats.org/officeDocument/2006/customXml" ds:itemID="{3BFB0546-4306-44BF-8225-F1777DE683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56DE93-258F-45D1-B339-2314B02768D8}">
  <ds:schemaRefs>
    <ds:schemaRef ds:uri="http://schemas.microsoft.com/sharepoint/v3/contenttype/forms"/>
  </ds:schemaRefs>
</ds:datastoreItem>
</file>

<file path=customXml/itemProps3.xml><?xml version="1.0" encoding="utf-8"?>
<ds:datastoreItem xmlns:ds="http://schemas.openxmlformats.org/officeDocument/2006/customXml" ds:itemID="{39761EC9-F14F-4334-9EAA-920437AB180B}">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Seguimiento</vt:lpstr>
      <vt:lpstr>Hoja1</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Hernandez</cp:lastModifiedBy>
  <cp:revision/>
  <dcterms:created xsi:type="dcterms:W3CDTF">2019-01-04T19:58:30Z</dcterms:created>
  <dcterms:modified xsi:type="dcterms:W3CDTF">2025-11-06T16:44:32Z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