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Z:\1. SHARE POINT\ARCHIVOS 2022\4. Enfoque Hacía prevención\Seguimiento Planes de mejoramiento 2022\1. Planes Internos\IV Trimestre 2022\Reporte\"/>
    </mc:Choice>
  </mc:AlternateContent>
  <xr:revisionPtr revIDLastSave="0" documentId="13_ncr:1_{4C6E2B02-5EE8-4432-9B29-3ABAD2AC9E4C}" xr6:coauthVersionLast="47" xr6:coauthVersionMax="47" xr10:uidLastSave="{00000000-0000-0000-0000-000000000000}"/>
  <bookViews>
    <workbookView xWindow="-120" yWindow="-120" windowWidth="20730" windowHeight="11040" tabRatio="437" activeTab="2" xr2:uid="{00000000-000D-0000-FFFF-FFFF00000000}"/>
  </bookViews>
  <sheets>
    <sheet name="Instructivo" sheetId="26" r:id="rId1"/>
    <sheet name="Resultados seguimiento" sheetId="27" r:id="rId2"/>
    <sheet name="Seguimiento" sheetId="28" r:id="rId3"/>
    <sheet name="Comunicaciones" sheetId="23" state="hidden" r:id="rId4"/>
    <sheet name="O. CI Disciplinario" sheetId="20" state="hidden" r:id="rId5"/>
    <sheet name="Control Interno" sheetId="22" state="hidden" r:id="rId6"/>
  </sheets>
  <definedNames>
    <definedName name="_xlnm._FilterDatabase" localSheetId="3" hidden="1">Comunicaciones!$A$3:$BG$6</definedName>
    <definedName name="_xlnm._FilterDatabase" localSheetId="5" hidden="1">'Control Interno'!$A$3:$BH$6</definedName>
    <definedName name="_xlnm._FilterDatabase" localSheetId="4" hidden="1">'O. CI Disciplinario'!$A$3:$BH$98</definedName>
    <definedName name="_xlnm._FilterDatabase" localSheetId="2" hidden="1">Seguimiento!$A$3:$X$3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27" l="1"/>
  <c r="H9" i="27" s="1"/>
  <c r="L8" i="27"/>
  <c r="K8" i="27"/>
  <c r="J8" i="27"/>
  <c r="I8" i="27"/>
  <c r="G8" i="27"/>
  <c r="J9" i="27" s="1"/>
  <c r="F8" i="27"/>
  <c r="E8" i="27"/>
  <c r="W7" i="28"/>
  <c r="W8" i="28"/>
  <c r="W9" i="28"/>
  <c r="W10" i="28"/>
  <c r="W11" i="28"/>
  <c r="W12" i="28"/>
  <c r="W13" i="28"/>
  <c r="W14" i="28"/>
  <c r="W15" i="28"/>
  <c r="W16" i="28"/>
  <c r="W6" i="28"/>
  <c r="S17" i="28"/>
  <c r="T17" i="28" s="1"/>
  <c r="U17" i="28" s="1"/>
  <c r="S5" i="28"/>
  <c r="T5" i="28" s="1"/>
  <c r="U5" i="28" s="1"/>
  <c r="S6" i="28"/>
  <c r="T6" i="28"/>
  <c r="U6" i="28"/>
  <c r="S7" i="28"/>
  <c r="T7" i="28"/>
  <c r="U7" i="28" s="1"/>
  <c r="S8" i="28"/>
  <c r="T8" i="28"/>
  <c r="U8" i="28"/>
  <c r="S9" i="28"/>
  <c r="T9" i="28"/>
  <c r="U9" i="28"/>
  <c r="S10" i="28"/>
  <c r="T10" i="28" s="1"/>
  <c r="U10" i="28" s="1"/>
  <c r="S11" i="28"/>
  <c r="T11" i="28"/>
  <c r="U11" i="28"/>
  <c r="S12" i="28"/>
  <c r="T12" i="28"/>
  <c r="U12" i="28"/>
  <c r="S13" i="28"/>
  <c r="T13" i="28" s="1"/>
  <c r="U13" i="28" s="1"/>
  <c r="S14" i="28"/>
  <c r="T14" i="28"/>
  <c r="U14" i="28"/>
  <c r="S15" i="28"/>
  <c r="T15" i="28"/>
  <c r="U15" i="28" s="1"/>
  <c r="S16" i="28"/>
  <c r="T16" i="28"/>
  <c r="U16" i="28"/>
  <c r="S4" i="28"/>
  <c r="T4" i="28" s="1"/>
  <c r="U4" i="28" s="1"/>
  <c r="K9" i="27" l="1"/>
  <c r="L9" i="27"/>
  <c r="F9" i="27"/>
  <c r="I9" i="27"/>
  <c r="Y12" i="28"/>
  <c r="Y9" i="28"/>
  <c r="W17" i="28"/>
  <c r="Y17" i="28" s="1"/>
  <c r="Y16" i="28"/>
  <c r="Y8" i="28"/>
  <c r="Y13" i="28"/>
  <c r="Y10" i="28"/>
  <c r="W5" i="28"/>
  <c r="Y5" i="28" s="1"/>
  <c r="Y7" i="28"/>
  <c r="Y15" i="28"/>
  <c r="Y14" i="28"/>
  <c r="W4" i="28"/>
  <c r="Y4" i="28" s="1"/>
  <c r="Y11" i="28"/>
  <c r="Y6" i="28"/>
  <c r="AG6" i="22" l="1"/>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Manuela Hernandez</author>
    <author>Sandra Patricia Henao Reyes</author>
  </authors>
  <commentList>
    <comment ref="J5" authorId="0" shapeId="0" xr:uid="{756A373D-C113-4E08-9BB3-82826F0BFA6E}">
      <text>
        <r>
          <rPr>
            <b/>
            <sz val="9"/>
            <color indexed="81"/>
            <rFont val="Tahoma"/>
            <family val="2"/>
          </rPr>
          <t>Manuela Hernandez:</t>
        </r>
        <r>
          <rPr>
            <sz val="9"/>
            <color indexed="81"/>
            <rFont val="Tahoma"/>
            <family val="2"/>
          </rPr>
          <t xml:space="preserve">
En las 7 periodos se pueden repetir la misma cantidad de fichas.</t>
        </r>
      </text>
    </comment>
    <comment ref="H9" authorId="0" shapeId="0" xr:uid="{6D0AF240-6B35-439C-B258-3FB29B37E112}">
      <text>
        <r>
          <rPr>
            <b/>
            <sz val="9"/>
            <color indexed="81"/>
            <rFont val="Tahoma"/>
            <family val="2"/>
          </rPr>
          <t>Manuela Hernandez:</t>
        </r>
        <r>
          <rPr>
            <sz val="9"/>
            <color indexed="81"/>
            <rFont val="Tahoma"/>
            <family val="2"/>
          </rPr>
          <t xml:space="preserve">
Actividades a realizar una vez se convaliden las tablas por el archivo distrital</t>
        </r>
      </text>
    </comment>
    <comment ref="I13" authorId="0" shapeId="0" xr:uid="{1C4B647D-B9AE-4884-BB26-C7711C4F816D}">
      <text>
        <r>
          <rPr>
            <b/>
            <sz val="9"/>
            <color indexed="81"/>
            <rFont val="Tahoma"/>
            <family val="2"/>
          </rPr>
          <t>Manuela Hernandez:</t>
        </r>
        <r>
          <rPr>
            <sz val="9"/>
            <color indexed="81"/>
            <rFont val="Tahoma"/>
            <family val="2"/>
          </rPr>
          <t xml:space="preserve">
Depende de la Contratación del Historiador</t>
        </r>
      </text>
    </comment>
    <comment ref="J13" authorId="0" shapeId="0" xr:uid="{DC079E16-928B-4784-A3AA-36A857FFAB6B}">
      <text>
        <r>
          <rPr>
            <b/>
            <sz val="9"/>
            <color indexed="81"/>
            <rFont val="Tahoma"/>
            <family val="2"/>
          </rPr>
          <t>Manuela Hernandez:</t>
        </r>
        <r>
          <rPr>
            <sz val="9"/>
            <color indexed="81"/>
            <rFont val="Tahoma"/>
            <family val="2"/>
          </rPr>
          <t xml:space="preserve">
Depende de las series misionales - Apuestas y Loterías</t>
        </r>
      </text>
    </comment>
    <comment ref="N13" authorId="1" shapeId="0" xr:uid="{090E24D1-8D7A-47FB-8BB9-B427F1D84A5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O13" authorId="1" shapeId="0" xr:uid="{AF754E9E-DF5A-4818-BF19-E4146AEF7961}">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I14" authorId="0" shapeId="0" xr:uid="{895B117D-4645-4089-9D17-07E60CCA6810}">
      <text>
        <r>
          <rPr>
            <b/>
            <sz val="9"/>
            <color indexed="81"/>
            <rFont val="Tahoma"/>
            <family val="2"/>
          </rPr>
          <t>Manuela Hernandez:</t>
        </r>
        <r>
          <rPr>
            <sz val="9"/>
            <color indexed="81"/>
            <rFont val="Tahoma"/>
            <family val="2"/>
          </rPr>
          <t xml:space="preserve">
Depende de la Contrtación del Historiador</t>
        </r>
      </text>
    </comment>
    <comment ref="N14" authorId="1" shapeId="0" xr:uid="{365B4127-CF0E-472D-93CC-A9D9B4A01DD6}">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O14" authorId="1" shapeId="0" xr:uid="{93194D85-CE69-4A0C-8395-AEFCD1DC7161}">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N15" authorId="1" shapeId="0" xr:uid="{F6058AE7-ED3D-4586-94E0-75F56E9365CA}">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O15" authorId="1" shapeId="0" xr:uid="{96515BA7-BE8B-43A4-913F-908313C01E84}">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N16" authorId="1" shapeId="0" xr:uid="{4F1CCF10-72E0-450D-9140-A106312095A1}">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O16" authorId="1" shapeId="0" xr:uid="{7A3ABC62-5F9C-4D87-8937-BD8F0F81555C}">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G17" authorId="0" shapeId="0" xr:uid="{463B290B-DA91-4EB5-A304-B96D4A613709}">
      <text>
        <r>
          <rPr>
            <b/>
            <sz val="9"/>
            <color indexed="81"/>
            <rFont val="Tahoma"/>
            <family val="2"/>
          </rPr>
          <t>Manuela Hernandez:</t>
        </r>
        <r>
          <rPr>
            <sz val="9"/>
            <color indexed="81"/>
            <rFont val="Tahoma"/>
            <family val="2"/>
          </rPr>
          <t xml:space="preserve">
Cronograma transferencias primarias </t>
        </r>
      </text>
    </comment>
  </commentList>
</comments>
</file>

<file path=xl/sharedStrings.xml><?xml version="1.0" encoding="utf-8"?>
<sst xmlns="http://schemas.openxmlformats.org/spreadsheetml/2006/main" count="825" uniqueCount="304">
  <si>
    <t>ESTABLECIMIENTO ACCIONES DE MEJORA</t>
  </si>
  <si>
    <t>PRIMER SEGUIMIENTO  DE 2022</t>
  </si>
  <si>
    <t xml:space="preserve"> SEGUNDO SEGUIMIENTO DE 2022</t>
  </si>
  <si>
    <t xml:space="preserve"> TERCER SEGUIMIENTO DE 2022</t>
  </si>
  <si>
    <t xml:space="preserve"> CUARTO SEGUIMIENTO DE 2022</t>
  </si>
  <si>
    <t>CIERRES ACCION / HALLAZGO</t>
  </si>
  <si>
    <t>fecha de solicitud</t>
  </si>
  <si>
    <t>Fuente de hallazgo</t>
  </si>
  <si>
    <t>Detalle de la fuente</t>
  </si>
  <si>
    <t>Fecha del hallazgo</t>
  </si>
  <si>
    <t>Código o capítulo</t>
  </si>
  <si>
    <t>Proceso afectado</t>
  </si>
  <si>
    <t>Número único del Hallazgo</t>
  </si>
  <si>
    <t>Hallazgo y/o situación</t>
  </si>
  <si>
    <t>Causa(s) del hallazgo</t>
  </si>
  <si>
    <t>ACCIÓN</t>
  </si>
  <si>
    <t>Tipo de acción Propuesta</t>
  </si>
  <si>
    <t>Área responsable de ejecución</t>
  </si>
  <si>
    <t>Líder área responsable de ejecución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</si>
  <si>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</si>
  <si>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</si>
  <si>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</si>
  <si>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</si>
  <si>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</si>
  <si>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</si>
  <si>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</si>
  <si>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</si>
  <si>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</si>
  <si>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</si>
  <si>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</si>
  <si>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</si>
  <si>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</si>
  <si>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3.Detalle del avance de la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</si>
  <si>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</si>
  <si>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</si>
  <si>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</si>
  <si>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</si>
  <si>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</si>
  <si>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</si>
  <si>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</si>
  <si>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</si>
  <si>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</si>
  <si>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</si>
  <si>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</si>
  <si>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</si>
  <si>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</si>
  <si>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</si>
  <si>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</si>
  <si>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Reporte de seguimiento a 14 de diciembre</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</si>
  <si>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</si>
  <si>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</si>
  <si>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</si>
  <si>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</si>
  <si>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</si>
  <si>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</si>
  <si>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</si>
  <si>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</si>
  <si>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</si>
  <si>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</si>
  <si>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</si>
  <si>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</si>
  <si>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</si>
  <si>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</si>
  <si>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</si>
  <si>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</si>
  <si>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</si>
  <si>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</si>
  <si>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</si>
  <si>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</si>
  <si>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</si>
  <si>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</si>
  <si>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</si>
  <si>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</si>
  <si>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</si>
  <si>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(No. actividades realizadas de las indicadas en la columna L).</t>
  </si>
  <si>
    <t>Origen Interno</t>
  </si>
  <si>
    <t>Acción de mejora</t>
  </si>
  <si>
    <t>Manuela Hernández J</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</si>
  <si>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</si>
  <si>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</si>
  <si>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Correctiva</t>
  </si>
  <si>
    <t>ABIERTO</t>
  </si>
  <si>
    <t>Preventiva</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</si>
  <si>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</si>
  <si>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</si>
  <si>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</si>
  <si>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</si>
  <si>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</si>
  <si>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</si>
  <si>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</si>
  <si>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</si>
  <si>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</si>
  <si>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</si>
  <si>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</si>
  <si>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</si>
  <si>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</si>
  <si>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</si>
  <si>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</si>
  <si>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</si>
  <si>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</si>
  <si>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</si>
  <si>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</si>
  <si>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</si>
  <si>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</si>
  <si>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</si>
  <si>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</si>
  <si>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</si>
  <si>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</si>
  <si>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</si>
  <si>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</si>
  <si>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</si>
  <si>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</si>
  <si>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</si>
  <si>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</si>
  <si>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</si>
  <si>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</si>
  <si>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</si>
  <si>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</si>
  <si>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</si>
  <si>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</si>
  <si>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</si>
  <si>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</si>
  <si>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</si>
  <si>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</si>
  <si>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</si>
  <si>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</si>
  <si>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</si>
  <si>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</si>
  <si>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</si>
  <si>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</si>
  <si>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</si>
  <si>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3.Evidencias o soportes ejecución acción de mejora</t>
  </si>
  <si>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</si>
  <si>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</si>
  <si>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</si>
  <si>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</si>
  <si>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</si>
  <si>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</si>
  <si>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</si>
  <si>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</si>
  <si>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</si>
  <si>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</si>
  <si>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</si>
  <si>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</si>
  <si>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</si>
  <si>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</si>
  <si>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</si>
  <si>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</si>
  <si>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</si>
  <si>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</si>
  <si>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</si>
  <si>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</si>
  <si>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</si>
  <si>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</si>
  <si>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</si>
  <si>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</si>
  <si>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</si>
  <si>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</si>
  <si>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</si>
  <si>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</si>
  <si>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SECCIÓN 1. FUENTE DE INFORMACIÓN</t>
  </si>
  <si>
    <t>SECCIÓN 2. DETALLE PLAN DE MEJORAMIENTO</t>
  </si>
  <si>
    <t>SECCIÓN 3. SEGUIMIENTO OCI</t>
  </si>
  <si>
    <t>Nombre completo del informe origen del hallazgo</t>
  </si>
  <si>
    <t>Nombre del proceso auditado</t>
  </si>
  <si>
    <t>Numero consecutivo único dado por la Oficina de Control Interno</t>
  </si>
  <si>
    <t>ITEM</t>
  </si>
  <si>
    <t>DESCRIPCIÓN</t>
  </si>
  <si>
    <t>Causa(s) del hallazgo u observación</t>
  </si>
  <si>
    <t xml:space="preserve">Inidca el detalle todas las actividades que ejecutarán para eliminar la(s) causa(s) del hallazgo. </t>
  </si>
  <si>
    <t>Descripción del hallazgo (/OPORTUNIDAD DE MEJORA/NO CONFORMIDAD/ OBSERVACIÓN) completo, contenido en el informe de auditoría.</t>
  </si>
  <si>
    <t>Indica si es Auditoría Interna, Auditoría Externa, Revisión por la Dirección, Tratamiento del Producto y/o Servicio No Conforme,  Medición de Indicadores, Mapa de Riesgos, Autoevaluación del Proceso, Sistema de Gestión, Quejas y Reclamos, Normograma, OTRO: describa</t>
  </si>
  <si>
    <t>Tipo de acción propuesta</t>
  </si>
  <si>
    <t>Indica la acción o documento que presenta el cumplimiento de la acción determinada . (Ej: informes, jornadas de capacitación, reuniones actas, etc.)</t>
  </si>
  <si>
    <t>Indica la cantidad asociada a las actividades realizables y verificables de la acción que se espera alcanzar en el tiempo definido, teniendo en cuenta la realidad Institucional y recursos disponibles (Ej: 5 informes, 10 jornadas de capacitación, 3 actas, etc.).</t>
  </si>
  <si>
    <t>Indica la acción que subsana la causa que dio origen al hallazgo identificado, con el fin de solucionar las causas identificadas, para que no vuelvan a suceder.
(Acción de mejora, acción correctiva)</t>
  </si>
  <si>
    <t xml:space="preserve">Responsable de la acción a implementar </t>
  </si>
  <si>
    <t>Indica el responsable o líder del proceso o unidad auditada, a la cual le corresponde ejecutar la acción correctiva a implementar.</t>
  </si>
  <si>
    <t>Indica el porcentaje que el proceso o unidad auditada espera alcanzar con la acción de mejora formulada. (Por lo general es del 100%)</t>
  </si>
  <si>
    <t>Fecha de Inicio</t>
  </si>
  <si>
    <t>Fecha de Terminación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</si>
  <si>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</si>
  <si>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</si>
  <si>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Fecha de inicio
(DD-MM-AA)</t>
  </si>
  <si>
    <t>Fecha terminación
(DD-MM-AA)</t>
  </si>
  <si>
    <t>Fecha seguimiento</t>
  </si>
  <si>
    <t>Detalle del avance de la acción de mejora</t>
  </si>
  <si>
    <t>Actividades realizadas  a la fecha</t>
  </si>
  <si>
    <t>Resultado del indicador</t>
  </si>
  <si>
    <t>Avance en ejecución de la meta</t>
  </si>
  <si>
    <t>Alerta</t>
  </si>
  <si>
    <t>Analisis - Seguimiento OCI</t>
  </si>
  <si>
    <t>Auditor que realizó el seguimiento</t>
  </si>
  <si>
    <t xml:space="preserve">Indica el nombre del auditor desigando que realizó el seguimiento al plan de mejoramiento. </t>
  </si>
  <si>
    <t xml:space="preserve">Indica el detalle del análisis adelantado por el auditor que realizó el seguimiento, de conformidad con lo reportado por el proceso responsable; en este se indica el estado de la acción de mejora. </t>
  </si>
  <si>
    <t>Indica la fecha en que comienza cada acción a implementar registrada. El formato debe ser (DD/MM/AAAA)</t>
  </si>
  <si>
    <t xml:space="preserve">Indica la fecha en que finaliza cada acción implementada. El formato debe ser (DD/MM/AAAA). 
</t>
  </si>
  <si>
    <t xml:space="preserve">Indica la fecha de corte en que se realiza el seguimiento. El formato debe ser (DD/MM/AAAA)
La OCI realiza seguimiento trimestral a los planes de mejoramiento de la entidad. </t>
  </si>
  <si>
    <t xml:space="preserve">Indica la descripción de manera breve y cualitativa el avance de las actividades realizadas por el proceso a la fecha de corte de seguimiento, el cual debe estar directamente relacionado con la acciónde mejora formulada.  </t>
  </si>
  <si>
    <t xml:space="preserve">Registra el avance de las actividades realizadas por el proceso a la fecha de corte de seguimiento en valor numérico, el cual va directamente relacionado con la cantidad de unidad de medida formulada. </t>
  </si>
  <si>
    <t>Identifica el 
EN TERMINO: La acción de mejora se encuentra 
ALERTA: La acción de mejora no presenta avances significativos durante el periodo de corte de seguimiento. 
OK: La acción de mejora alcanzo el 100% de la meta esperada</t>
  </si>
  <si>
    <t xml:space="preserve">Teniendo en cuenta que la periodicidad establecida por la OCI para realizar el seguimiento a los planes de mejoramiento es trimestral, el instrumento cuenta con 4 subsecciones para los 4 seguimientos trimestrestrales de cada vigencia. </t>
  </si>
  <si>
    <t>SECCIÓN 4. CIERRE ACCION / HALLAZGO</t>
  </si>
  <si>
    <t>Seguimiento IV Trimestre</t>
  </si>
  <si>
    <t xml:space="preserve">Indica el estado del hallazgo y/u observación a la fecha de seguimiento.
ABIERTO: 
CERRADO: </t>
  </si>
  <si>
    <t>Fuente Origen cierre hallazgo y/u observación</t>
  </si>
  <si>
    <t>Estado del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</si>
  <si>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</si>
  <si>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</si>
  <si>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4.Detalle del avance de la acción de mejora</t>
  </si>
  <si>
    <t xml:space="preserve">Orientaciones Generales: </t>
  </si>
  <si>
    <t xml:space="preserve">El archivo contiene las siguiente hojas: </t>
  </si>
  <si>
    <t>SEGUIMIENTO PLANES DE MEJORAMIENTO LOTERÍA DE BOGOTÁ</t>
  </si>
  <si>
    <t xml:space="preserve">Hoja "Seguimiento", la cual contiene la siguiente estructura: </t>
  </si>
  <si>
    <t>Hoja "Resultados seguimiento", la cual refleja el estado de los planes de mejoramiento de la entidad en cada seguimiento trimestral.</t>
  </si>
  <si>
    <r>
      <t xml:space="preserve">Indica el estado de la acción a la fecha de seguimiento. 
</t>
    </r>
    <r>
      <rPr>
        <b/>
        <sz val="11"/>
        <color theme="1"/>
        <rFont val="Arial Narrow"/>
        <family val="2"/>
      </rPr>
      <t>PENDIENTE:</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CUMPLIDA: Indica que la acción se cumplió en un 100% en los plazos extablecidos.
</t>
    </r>
  </si>
  <si>
    <t>Islena Pineda</t>
  </si>
  <si>
    <t>4. Estado de la acción</t>
  </si>
  <si>
    <t>Seguimiento OCI</t>
  </si>
  <si>
    <t>GESTIÓN DOCUMENTAL</t>
  </si>
  <si>
    <t>Origen Externo</t>
  </si>
  <si>
    <t>INFORME VISITA DIRECCIÓN DISTRITAL DE ARCHIVO 2019</t>
  </si>
  <si>
    <t xml:space="preserve">No cuenta con Tablas de Valoracion Documental TVD convalidadas por el ente competente </t>
  </si>
  <si>
    <t>Aún no se ha terminado el levantamiento del inventario único documental del fondo documental acumulado para todos los periodos históricos</t>
  </si>
  <si>
    <t>2. Elaboración de los cuadros de Clasficación Documental por cada periodo histórico.</t>
  </si>
  <si>
    <t>cuadros de Claificación documental por periodos</t>
  </si>
  <si>
    <t>3. Elaboración de las fichas de valoración documental por periodos</t>
  </si>
  <si>
    <t>Fichas de Valoración Documental</t>
  </si>
  <si>
    <t>4. Elaboración de las Tablas de Valoración Documental</t>
  </si>
  <si>
    <t>Tablas de Valoración por cada uno de los 7 periodos</t>
  </si>
  <si>
    <t>5. Elaboración de la memoria descriptiva según requerimientos Acuerdo 04 de 2019 del AGN</t>
  </si>
  <si>
    <t>Memoria descriptiva</t>
  </si>
  <si>
    <t xml:space="preserve">6. Presentar las TVD al  Comité Institucional de gestión y Desempeño
</t>
  </si>
  <si>
    <t>Acta de aprobación del Comité Institucional de Gestión y Desempeño</t>
  </si>
  <si>
    <t xml:space="preserve">No se ha intervenido el Fondo Documental Acumulado de acuerdo a las Tablas de valoracion  Documental </t>
  </si>
  <si>
    <t>No se cuenta con el instrumento Archivistico convalidado para proceder a la intervencion del Fondo documental Acumulado.</t>
  </si>
  <si>
    <t>1. Aplicación de los procesos archivísticos (Clasificación, Ordenación y Descripción)
2. Foliación 
3. Conformación de expedientes según series y subseries documentales -TVD
4. Ubicación en la estantería por periodos históricos y según organigrama
5. Aplicación TVD en su disposición final (Transferencias documentales secundarias y eliminación documental de acuerdo con los tiempos de retención)</t>
  </si>
  <si>
    <t>Aplicación de las Tablas de Valoración Documental</t>
  </si>
  <si>
    <t xml:space="preserve">La entidad no ha realizado transferencias secundarias  a la direccion Distrital de Archivos  de Bogota. </t>
  </si>
  <si>
    <t>No se cuenta con el instrumento Archivistico convalidado para reaizazr transferencias documentales secundarias</t>
  </si>
  <si>
    <t xml:space="preserve">Aplicación de las Tablas de Valoración Documental convalidadas por la Dirección Archivo de Bogotá: 
1. Revisión de las series y subseries documentales de acuerdo con la disposición final, según TVD.
2. Separar los expedientes y elaborar inventario de las series a transfererir.
3. Realizar a descripción documental de acuerdo con la norma ISAD-G sobre descripción archivística.
4. Enviar a la Dirección Distrital de Archivo de Bogotá la documentación a transferir.
Personas: Archivista y tecnologos contratados para realizar as actividades correspondientes.
</t>
  </si>
  <si>
    <t>Tablas de Valoración Documental aplicadas</t>
  </si>
  <si>
    <t>La entidad no ha publicado en la pagina web la informacion de las transferencias secundarias realizadas a la direccion distrital de archivo de bogota, en cumplimiento con el decreto 1515  Articulo 16, compilado en el decreto 1080 de 2015 Articulos 2.8.10.14</t>
  </si>
  <si>
    <t>Aplicación de las Tablas de Valoración Documental convalidadas por la Dirección Archivo de Bogotá:
1. Publicación en la página web de la entidad la información, una vez se hayan realizado las transferencias secundarias al Arhivo de Bogotá.</t>
  </si>
  <si>
    <t>Aplicación de las Tablas de Valoración Documental aplicadas</t>
  </si>
  <si>
    <t>INFORME VISITA DIRECCIÓN DISTRITAL DE ARCHIVO 2020</t>
  </si>
  <si>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</si>
  <si>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t xml:space="preserve">El personal de la gestión documental no cuentan con el perfi exigido </t>
  </si>
  <si>
    <t>1. Incorporar en la planta de personal de la Lotería de Bogotá, el archivista para el manejo de los procesos de gestión documental, de acuerdo con la normatividad vigente.
2. Nombrar el profesional con el perfil y competencias descritos en el Manual de Funciones.</t>
  </si>
  <si>
    <t>Resolución de nombramiento profesional en Archivística</t>
  </si>
  <si>
    <t>INFORME VISITA DIRECCIÓN DISTRITAL DE ARCHIVO 2021</t>
  </si>
  <si>
    <t>Actualización de las Tablas de Retención Documental</t>
  </si>
  <si>
    <t>La TRD no fueron actualizadas una vez se expidió el acuerdo 005 de 2015 por la cual se modifican las funciones de algunas dependencias, de conformidad con la normatividad vigente.</t>
  </si>
  <si>
    <t>6. Elaboración de las Fichas de Valoración Documental de las series misionales</t>
  </si>
  <si>
    <t>Fichas de Valoración Documental TRD</t>
  </si>
  <si>
    <t xml:space="preserve">7. Elaboración de la memoria descrpitiva </t>
  </si>
  <si>
    <t>8. Presentación y aprobación de las TRD ante el Comité Institcional de Gestión y Desempeño</t>
  </si>
  <si>
    <t>Acta de aprobación de las TRD</t>
  </si>
  <si>
    <t>9. Enviar las Tablas de Retención para convalidación a la Dirección Distrital Archivo de Bogotá</t>
  </si>
  <si>
    <t xml:space="preserve">Comunicación de envío de las TRD con anexos
</t>
  </si>
  <si>
    <t>Formular un plan de transferencias documentales, en atención a los artículos 20 y 21 del Acuerdo 004 de 2019 expedido por el Archivo General de la Nación.</t>
  </si>
  <si>
    <t xml:space="preserve">Ausencia del Cronograma de Transferencias docuemntales primarias
</t>
  </si>
  <si>
    <t xml:space="preserve">2. Inventarios documentales diligenciados y  firmados  por los jefes de cada dependecia para reaizar la transferencia primaria </t>
  </si>
  <si>
    <t>Formato de Inventarios documentales debidamente dilgienciados y firmados  y actas de transferencias</t>
  </si>
  <si>
    <t>Unidad de Bienes y Servicios</t>
  </si>
  <si>
    <t>Se culmina el Cuadro de Clasificación Documental por los siete periodos históricos</t>
  </si>
  <si>
    <t>Se elaboraron las siguientes fichas de Valoración Doccumental: Actas de Junta Directiva, contratos, Correspondencia, Escrituras, Historias Laborales</t>
  </si>
  <si>
    <t> </t>
  </si>
  <si>
    <t>Teniendo en cuenta la ampliación de las fechas las Tablas de Valoración Documental se elaboraran en el primer semestre del 2023</t>
  </si>
  <si>
    <t>Teniendo en cuenta la ampliación de las fechas esta se presentaran en el mes de juliio de 2023, una vez se culminen las actividades descritas anteriomente</t>
  </si>
  <si>
    <t>Esta actividad depende de la convalidación de las Tablas de Valoración Documental, de otra parte, como hubo un ajuste en fechas su implemntación no será posible en el año 2023.</t>
  </si>
  <si>
    <t>Se dará inicio para la vigencia 2026 teniendo en cuenta, que este proyectada a un largo plazo.</t>
  </si>
  <si>
    <t>Se dará inicio para la vigencia 2028, teniendo en cuenta, que este proyectada a un largo plazo.</t>
  </si>
  <si>
    <t>De acuerdo con el memorando con número de radicado 3-2022-1626, se informa que el nombramiento se realizará en el mes de agosto de 2023.</t>
  </si>
  <si>
    <t>Esta actividad se le dará inicio en el mes de enero de 2023 de acuerdo con el contrato suscrito con el historiador; sin embargo se han adelantado las siguientes fichas en su componente archivístico: 
Asignación y distribución de Billetería, Control de Billetería, Diseño de billetería, ejecución de sorteos ordinarios y Extraordinarios, Mantenimiento de Equipos  de Sorteo, Plan de Premios, Premios Promocionales a Distribuidores, Promocionales de Estratégia Comercial</t>
  </si>
  <si>
    <t>Se continuará la elaboración en el mes de enero de acuerdo con las obligaciones del historiador para el apoyo en el desarrollo del documento, esta previstas para se entregada en el mes de abril de 2023, según ajuste de fechas</t>
  </si>
  <si>
    <t>Esta actividad erealizará , una vez se culmine las actividades anteriormente descritas</t>
  </si>
  <si>
    <t>Esta actividad erealizará , una vez se culmine las actividades anteriormente descritas ya que estra depende de la culminación de las anteriores.</t>
  </si>
  <si>
    <t xml:space="preserve">Se reportan actas e inventarios documenrales de las dependencias que dierob cumplimiento con el cronograma así:
1.Gerencia General
2.Oficina de Control Interno
3. Secretaria General
4.Atención al Cliente
5.Tesorería
6.Contabilidad
7.Unidad de Loterías
8.Unidad de Talento Humano
9.Unidad de Apuestas y 10.Control de Juegos
Es de Aclarar, que el grupo de Presupuesto no realiza transferencia documental primaria, en razón a que todas las series documentales de la TRD, están en gestión 1 año y luego se elimina.
De otra parte, Comunicaciones y Mercadeo tampoco realizaron transferencia ya que de acuerdo con la actualización de la TRD las series pasan a ser digitrales , por lo que se debe esperar a la convalidación de las TRD. </t>
  </si>
  <si>
    <t xml:space="preserve">Se cierra, dado que en la carpeta No. 1 de "Informe Visita Archivo 2019", se evidencian los cuadros de Claificación Documental, de siete (7) periodos. </t>
  </si>
  <si>
    <t xml:space="preserve"> Se cierra, dado que en la carpeta No. 7 se encuentran las evidencias   </t>
  </si>
  <si>
    <t xml:space="preserve"> Se encuentra pendiente por encontrarse en términos y no existir evidencias de su cumplimiento </t>
  </si>
  <si>
    <t xml:space="preserve"> Se encuentra pendiente por encontrarse en términos y depender de potras actividades que se encuentran en trámite. </t>
  </si>
  <si>
    <t xml:space="preserve"> Se encuentra pendiente por encontrarse en términos y depender de la convalidación de las TVD, actvidad que se encuentra en trámite </t>
  </si>
  <si>
    <t xml:space="preserve"> Se encuentra pendiente por encontrarse en términos y depender de otras actividades que se encuentran en trámite </t>
  </si>
  <si>
    <t xml:space="preserve"> Se encuentra pendiente por encontrarse en términos y estar sujeta su ejecución a mediano plazo. </t>
  </si>
  <si>
    <t xml:space="preserve">Se cierra, por cuanto en lacarpeta No. 10 reposan las evidencias de los inventarios y actas firmadas por cada dependencia sobre las transferencias primarias documentales. </t>
  </si>
  <si>
    <t>TABLA RESUMEN ESTADO PLANES DE MEJORAMIENTO-ARCHIVO DISTRITAL</t>
  </si>
  <si>
    <t>ÁREA AFECTADA</t>
  </si>
  <si>
    <t>ORIGEN</t>
  </si>
  <si>
    <t>N° OBSERVACIONES</t>
  </si>
  <si>
    <t>N° OBSERVACIONES CERRADAS</t>
  </si>
  <si>
    <t>N° ACCIONES</t>
  </si>
  <si>
    <t xml:space="preserve">ACCIONES CERRADAS </t>
  </si>
  <si>
    <t>ACCIONES INCUMPLIDAS</t>
  </si>
  <si>
    <t xml:space="preserve"> EN EJECUCIÓN</t>
  </si>
  <si>
    <t>SIN FORMULAR</t>
  </si>
  <si>
    <t>NO REP. AVANCES</t>
  </si>
  <si>
    <t>UNIDAD DE BIENES Y SERVICIOS</t>
  </si>
  <si>
    <t>TOTAL</t>
  </si>
  <si>
    <t xml:space="preserve">** En el seguimiento del IV trimestre del 2022, se relizó seguimiento a las acciones de mejoramiento pendientes de cumplimiento por parte de la entidad y que se encuentran en termino de ejecución. </t>
  </si>
  <si>
    <t>Cuadros de Clasificación Docuental</t>
  </si>
  <si>
    <t>Pendiente de Cierre</t>
  </si>
  <si>
    <t>Formato de Inventarios documentales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</si>
</sst>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dd/mm/yyyy;@"/>
    <numFmt numFmtId="166" formatCode="d/m/yy;@"/>
  </numFmts>
  <fonts count="48"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color rgb="FF000000"/>
      <name val="Arial Narrow"/>
      <family val="2"/>
    </font>
    <font>
      <b/>
      <sz val="10"/>
      <name val="Arial Narrow"/>
      <family val="2"/>
    </font>
    <font>
      <sz val="10"/>
      <name val="Arial Narrow"/>
      <family val="2"/>
    </font>
    <font>
      <sz val="10"/>
      <color rgb="FFFF0000"/>
      <name val="Arial Narrow"/>
      <family val="2"/>
    </font>
    <font>
      <b/>
      <sz val="9"/>
      <color indexed="81"/>
      <name val="Tahoma"/>
      <family val="2"/>
    </font>
    <font>
      <sz val="9"/>
      <color indexed="81"/>
      <name val="Tahoma"/>
      <family val="2"/>
    </font>
    <font>
      <b/>
      <sz val="8"/>
      <color theme="1"/>
      <name val="Arial Narrow"/>
      <family val="2"/>
    </font>
    <font>
      <sz val="8"/>
      <color theme="1"/>
      <name val="Arial Narrow"/>
      <family val="2"/>
    </font>
    <font>
      <b/>
      <sz val="9"/>
      <color theme="0"/>
      <name val="Arial Narrow"/>
      <family val="2"/>
    </font>
    <font>
      <sz val="9"/>
      <color theme="1"/>
      <name val="Arial Narrow"/>
      <family val="2"/>
    </font>
    <font>
      <b/>
      <sz val="12"/>
      <color theme="0"/>
      <name val="Arial Narrow"/>
      <family val="2"/>
    </font>
    <font>
      <sz val="12"/>
      <color theme="0"/>
      <name val="Arial Narrow"/>
      <family val="2"/>
    </font>
  </fonts>
  <fills count="28">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rgb="FFFFFFFF"/>
        <bgColor rgb="FF000000"/>
      </patternFill>
    </fill>
    <fill>
      <patternFill patternType="solid">
        <fgColor theme="4"/>
        <bgColor indexed="64"/>
      </patternFill>
    </fill>
    <fill>
      <patternFill patternType="solid">
        <fgColor theme="9" tint="0.39997558519241921"/>
        <bgColor indexed="64"/>
      </patternFill>
    </fill>
    <fill>
      <patternFill patternType="solid">
        <fgColor rgb="FF5B9BD5"/>
        <bgColor indexed="64"/>
      </patternFill>
    </fill>
    <fill>
      <patternFill patternType="solid">
        <fgColor rgb="FF548235"/>
        <bgColor indexed="64"/>
      </patternFill>
    </fill>
    <fill>
      <patternFill patternType="solid">
        <fgColor rgb="FFFF6600"/>
        <bgColor indexed="64"/>
      </patternFill>
    </fill>
    <fill>
      <patternFill patternType="solid">
        <fgColor rgb="FFFFC50D"/>
        <bgColor indexed="64"/>
      </patternFill>
    </fill>
    <fill>
      <patternFill patternType="solid">
        <fgColor rgb="FFEAEFF7"/>
        <bgColor indexed="64"/>
      </patternFill>
    </fill>
    <fill>
      <patternFill patternType="solid">
        <fgColor theme="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cellStyleXfs>
  <cellXfs count="324">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2" borderId="1" xfId="0" applyFont="1" applyFill="1" applyBorder="1" applyAlignment="1" applyProtection="1">
      <alignment horizontal="center" vertical="center" wrapText="1"/>
      <protection locked="0"/>
    </xf>
    <xf numFmtId="0" fontId="28" fillId="17"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30" fillId="0" borderId="8" xfId="0" applyFont="1" applyBorder="1"/>
    <xf numFmtId="0" fontId="30" fillId="0" borderId="14" xfId="0" applyFont="1" applyBorder="1"/>
    <xf numFmtId="0" fontId="30" fillId="0" borderId="7" xfId="0" applyFont="1" applyBorder="1"/>
    <xf numFmtId="0" fontId="30" fillId="0" borderId="9" xfId="0" applyFont="1" applyBorder="1"/>
    <xf numFmtId="0" fontId="30" fillId="0" borderId="15"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4"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0" fontId="35" fillId="16" borderId="1" xfId="0" applyFont="1" applyFill="1" applyBorder="1" applyAlignment="1" applyProtection="1">
      <alignment vertical="center" wrapText="1"/>
      <protection locked="0"/>
    </xf>
    <xf numFmtId="0" fontId="34" fillId="16" borderId="1" xfId="0" applyFont="1" applyFill="1" applyBorder="1" applyAlignment="1" applyProtection="1">
      <alignment vertical="center" wrapText="1"/>
      <protection locked="0"/>
    </xf>
    <xf numFmtId="0" fontId="38" fillId="0" borderId="1" xfId="0" applyFont="1" applyBorder="1" applyAlignment="1">
      <alignment horizontal="center" vertical="center" wrapText="1"/>
    </xf>
    <xf numFmtId="9" fontId="29" fillId="0" borderId="0" xfId="0" applyNumberFormat="1" applyFont="1" applyAlignment="1" applyProtection="1">
      <alignment horizontal="center" vertical="center"/>
      <protection locked="0"/>
    </xf>
    <xf numFmtId="9" fontId="29" fillId="0" borderId="3" xfId="0" applyNumberFormat="1" applyFont="1" applyBorder="1" applyAlignment="1" applyProtection="1">
      <alignment horizontal="center" vertical="center"/>
      <protection locked="0"/>
    </xf>
    <xf numFmtId="9" fontId="29" fillId="14" borderId="3" xfId="0" applyNumberFormat="1" applyFont="1" applyFill="1" applyBorder="1" applyAlignment="1" applyProtection="1">
      <alignment horizontal="center" vertical="center"/>
      <protection locked="0"/>
    </xf>
    <xf numFmtId="9" fontId="29" fillId="0" borderId="3" xfId="0" applyNumberFormat="1" applyFont="1" applyBorder="1" applyAlignment="1" applyProtection="1">
      <alignment horizontal="center" vertical="center" wrapText="1"/>
      <protection locked="0"/>
    </xf>
    <xf numFmtId="9" fontId="29" fillId="0" borderId="1" xfId="0" applyNumberFormat="1" applyFont="1" applyBorder="1" applyAlignment="1" applyProtection="1">
      <alignment horizontal="center" vertical="center"/>
      <protection locked="0"/>
    </xf>
    <xf numFmtId="0" fontId="28" fillId="0" borderId="0" xfId="0" applyFont="1" applyAlignment="1" applyProtection="1">
      <alignment vertical="center"/>
      <protection locked="0"/>
    </xf>
    <xf numFmtId="0" fontId="38" fillId="4" borderId="1" xfId="0" applyFont="1" applyFill="1" applyBorder="1" applyAlignment="1" applyProtection="1">
      <alignment horizontal="center" vertical="center"/>
      <protection locked="0"/>
    </xf>
    <xf numFmtId="14" fontId="29" fillId="0" borderId="1" xfId="0" applyNumberFormat="1" applyFont="1" applyBorder="1" applyAlignment="1" applyProtection="1">
      <alignment horizontal="center" vertical="center" wrapText="1"/>
      <protection locked="0"/>
    </xf>
    <xf numFmtId="0" fontId="35" fillId="0" borderId="0" xfId="0" applyFont="1"/>
    <xf numFmtId="0" fontId="36" fillId="0" borderId="1" xfId="0" applyFont="1" applyBorder="1" applyAlignment="1">
      <alignment vertical="top" wrapText="1"/>
    </xf>
    <xf numFmtId="0" fontId="29" fillId="0" borderId="1" xfId="0" applyFont="1" applyBorder="1" applyAlignment="1" applyProtection="1">
      <alignment horizontal="center" vertical="center" wrapText="1"/>
      <protection locked="0"/>
    </xf>
    <xf numFmtId="0" fontId="29" fillId="16" borderId="1" xfId="0" applyFont="1" applyFill="1" applyBorder="1" applyAlignment="1">
      <alignment horizontal="center" vertical="center" wrapText="1"/>
    </xf>
    <xf numFmtId="0" fontId="38" fillId="0" borderId="1" xfId="0" applyFont="1" applyBorder="1" applyAlignment="1" applyProtection="1">
      <alignment horizontal="center" vertical="center" wrapText="1"/>
      <protection locked="0"/>
    </xf>
    <xf numFmtId="0" fontId="29" fillId="16" borderId="2" xfId="0" applyFont="1" applyFill="1" applyBorder="1" applyAlignment="1">
      <alignment horizontal="center" vertical="center" wrapText="1"/>
    </xf>
    <xf numFmtId="0" fontId="38" fillId="0" borderId="2" xfId="0" applyFont="1" applyBorder="1" applyAlignment="1">
      <alignment vertical="center" wrapText="1"/>
    </xf>
    <xf numFmtId="0" fontId="38" fillId="0" borderId="1" xfId="4" applyFont="1" applyFill="1" applyBorder="1" applyAlignment="1" applyProtection="1">
      <alignment horizontal="center" vertical="center" wrapText="1"/>
    </xf>
    <xf numFmtId="9" fontId="29" fillId="14" borderId="1" xfId="1" applyFont="1" applyFill="1" applyBorder="1" applyAlignment="1" applyProtection="1">
      <alignment horizontal="center" vertical="center"/>
      <protection locked="0"/>
    </xf>
    <xf numFmtId="0" fontId="36" fillId="0" borderId="17" xfId="0" applyFont="1" applyBorder="1" applyAlignment="1">
      <alignment horizontal="center" vertical="center" wrapText="1"/>
    </xf>
    <xf numFmtId="0" fontId="29" fillId="0" borderId="1" xfId="0" applyFont="1" applyBorder="1" applyAlignment="1" applyProtection="1">
      <alignment horizontal="left" vertical="center" wrapText="1"/>
      <protection locked="0"/>
    </xf>
    <xf numFmtId="0" fontId="36" fillId="0" borderId="3" xfId="0" applyFont="1" applyBorder="1" applyAlignment="1">
      <alignment vertical="top" wrapText="1"/>
    </xf>
    <xf numFmtId="0" fontId="42" fillId="20" borderId="32" xfId="0" applyFont="1" applyFill="1" applyBorder="1" applyAlignment="1">
      <alignment horizontal="center" vertical="center" wrapText="1" readingOrder="1"/>
    </xf>
    <xf numFmtId="0" fontId="42" fillId="20" borderId="31" xfId="0" applyFont="1" applyFill="1" applyBorder="1" applyAlignment="1">
      <alignment horizontal="center" vertical="center" wrapText="1"/>
    </xf>
    <xf numFmtId="0" fontId="42" fillId="21" borderId="2" xfId="0" applyFont="1" applyFill="1" applyBorder="1" applyAlignment="1">
      <alignment horizontal="center" vertical="center" wrapText="1"/>
    </xf>
    <xf numFmtId="0" fontId="42" fillId="22" borderId="33" xfId="0" applyFont="1" applyFill="1" applyBorder="1" applyAlignment="1">
      <alignment horizontal="center" vertical="center" wrapText="1" readingOrder="1"/>
    </xf>
    <xf numFmtId="0" fontId="42" fillId="23" borderId="32" xfId="0" applyFont="1" applyFill="1" applyBorder="1" applyAlignment="1">
      <alignment horizontal="center" vertical="center" wrapText="1" readingOrder="1"/>
    </xf>
    <xf numFmtId="0" fontId="42" fillId="15" borderId="32" xfId="0" applyFont="1" applyFill="1" applyBorder="1" applyAlignment="1">
      <alignment horizontal="center" vertical="center" wrapText="1" readingOrder="1"/>
    </xf>
    <xf numFmtId="0" fontId="42" fillId="16" borderId="32" xfId="0" applyFont="1" applyFill="1" applyBorder="1" applyAlignment="1">
      <alignment horizontal="center" vertical="center" wrapText="1" readingOrder="1"/>
    </xf>
    <xf numFmtId="0" fontId="42" fillId="24" borderId="32" xfId="0" applyFont="1" applyFill="1" applyBorder="1" applyAlignment="1">
      <alignment horizontal="center" vertical="center" wrapText="1" readingOrder="1"/>
    </xf>
    <xf numFmtId="0" fontId="42" fillId="25" borderId="32" xfId="0" applyFont="1" applyFill="1" applyBorder="1" applyAlignment="1">
      <alignment horizontal="center" vertical="center" wrapText="1" readingOrder="1"/>
    </xf>
    <xf numFmtId="0" fontId="43" fillId="26" borderId="1" xfId="0" applyFont="1" applyFill="1" applyBorder="1" applyAlignment="1">
      <alignment horizontal="center" vertical="center" wrapText="1" readingOrder="1"/>
    </xf>
    <xf numFmtId="0" fontId="29" fillId="0" borderId="1" xfId="0" applyFont="1" applyBorder="1" applyAlignment="1">
      <alignment horizontal="center" vertical="center" wrapText="1" readingOrder="1"/>
    </xf>
    <xf numFmtId="0" fontId="38" fillId="0" borderId="1" xfId="0" applyFont="1" applyBorder="1" applyAlignment="1">
      <alignment horizontal="center" vertical="center" wrapText="1" readingOrder="1"/>
    </xf>
    <xf numFmtId="0" fontId="38" fillId="26" borderId="1" xfId="0" applyFont="1" applyFill="1" applyBorder="1" applyAlignment="1">
      <alignment horizontal="center" vertical="center" wrapText="1" readingOrder="1"/>
    </xf>
    <xf numFmtId="0" fontId="29" fillId="26" borderId="1" xfId="0" applyFont="1" applyFill="1" applyBorder="1" applyAlignment="1">
      <alignment horizontal="center" vertical="center" wrapText="1" readingOrder="1"/>
    </xf>
    <xf numFmtId="0" fontId="45" fillId="0" borderId="0" xfId="0" applyFont="1" applyAlignment="1">
      <alignment horizontal="center"/>
    </xf>
    <xf numFmtId="0" fontId="34" fillId="0" borderId="0" xfId="0" applyFont="1" applyAlignment="1">
      <alignment horizontal="center" vertical="center"/>
    </xf>
    <xf numFmtId="0" fontId="46" fillId="27" borderId="34" xfId="0" applyFont="1" applyFill="1" applyBorder="1" applyAlignment="1">
      <alignment horizontal="center" vertical="center"/>
    </xf>
    <xf numFmtId="0" fontId="47" fillId="27" borderId="6" xfId="0" applyFont="1" applyFill="1" applyBorder="1" applyAlignment="1">
      <alignment horizontal="center" vertical="center"/>
    </xf>
    <xf numFmtId="0" fontId="47" fillId="27" borderId="35" xfId="0" applyFont="1" applyFill="1" applyBorder="1" applyAlignment="1">
      <alignment horizontal="center" vertical="center"/>
    </xf>
    <xf numFmtId="0" fontId="47" fillId="27" borderId="34" xfId="0" applyFont="1" applyFill="1" applyBorder="1" applyAlignment="1">
      <alignment horizontal="center" vertical="center"/>
    </xf>
    <xf numFmtId="0" fontId="30" fillId="0" borderId="0" xfId="0" applyFont="1" applyAlignment="1">
      <alignment horizontal="center" vertical="center"/>
    </xf>
    <xf numFmtId="10" fontId="31" fillId="0" borderId="1" xfId="1" applyNumberFormat="1" applyFont="1" applyBorder="1" applyAlignment="1">
      <alignment horizontal="center" vertical="center"/>
    </xf>
    <xf numFmtId="0" fontId="37" fillId="0" borderId="2" xfId="0" applyFont="1" applyBorder="1" applyAlignment="1" applyProtection="1">
      <alignment horizontal="center" vertical="center" wrapText="1"/>
      <protection locked="0"/>
    </xf>
    <xf numFmtId="0" fontId="38" fillId="0" borderId="2" xfId="0" applyFont="1" applyBorder="1" applyAlignment="1">
      <alignment horizontal="center" vertical="top" wrapText="1"/>
    </xf>
    <xf numFmtId="0" fontId="38" fillId="0" borderId="1" xfId="0" applyFont="1" applyBorder="1" applyAlignment="1">
      <alignment horizontal="justify" vertical="top"/>
    </xf>
    <xf numFmtId="165" fontId="38" fillId="0" borderId="1" xfId="2" applyNumberFormat="1" applyFont="1" applyBorder="1" applyAlignment="1" applyProtection="1">
      <alignment horizontal="center" vertical="center"/>
      <protection locked="0"/>
    </xf>
    <xf numFmtId="0" fontId="38" fillId="18" borderId="1" xfId="0" applyFont="1" applyFill="1" applyBorder="1" applyAlignment="1">
      <alignment horizontal="justify" vertical="top"/>
    </xf>
    <xf numFmtId="165" fontId="39" fillId="0" borderId="1" xfId="2" applyNumberFormat="1" applyFont="1" applyBorder="1" applyAlignment="1" applyProtection="1">
      <alignment horizontal="center" vertical="center"/>
      <protection locked="0"/>
    </xf>
    <xf numFmtId="0" fontId="36" fillId="0" borderId="19" xfId="0" applyFont="1" applyBorder="1" applyAlignment="1">
      <alignment horizontal="center" vertical="center" wrapText="1"/>
    </xf>
    <xf numFmtId="0" fontId="36" fillId="0" borderId="3" xfId="0" applyFont="1" applyBorder="1" applyAlignment="1">
      <alignment wrapText="1"/>
    </xf>
    <xf numFmtId="0" fontId="38" fillId="0" borderId="1" xfId="0" applyFont="1" applyBorder="1" applyAlignment="1">
      <alignment horizontal="center" vertical="center"/>
    </xf>
    <xf numFmtId="0" fontId="38" fillId="18" borderId="1" xfId="0" applyFont="1" applyFill="1" applyBorder="1" applyAlignment="1">
      <alignment horizontal="justify" vertical="top" wrapText="1"/>
    </xf>
    <xf numFmtId="14" fontId="39" fillId="0" borderId="1" xfId="0" applyNumberFormat="1" applyFont="1" applyBorder="1" applyAlignment="1">
      <alignment horizontal="center" vertical="center"/>
    </xf>
    <xf numFmtId="0" fontId="38" fillId="0" borderId="1" xfId="0" applyFont="1" applyBorder="1" applyAlignment="1">
      <alignment vertical="top" wrapText="1"/>
    </xf>
    <xf numFmtId="0" fontId="38" fillId="0" borderId="1" xfId="2" applyFont="1" applyBorder="1" applyAlignment="1" applyProtection="1">
      <alignment horizontal="center" vertical="center"/>
      <protection locked="0"/>
    </xf>
    <xf numFmtId="0" fontId="39" fillId="0" borderId="1" xfId="2" applyFont="1" applyBorder="1" applyAlignment="1" applyProtection="1">
      <alignment horizontal="center" vertical="center"/>
      <protection locked="0"/>
    </xf>
    <xf numFmtId="0" fontId="38" fillId="16" borderId="1" xfId="0" applyFont="1" applyFill="1" applyBorder="1" applyAlignment="1">
      <alignment horizontal="justify" vertical="top" wrapText="1"/>
    </xf>
    <xf numFmtId="0" fontId="36" fillId="19" borderId="10" xfId="0" applyFont="1" applyFill="1" applyBorder="1" applyAlignment="1">
      <alignment vertical="top" wrapText="1"/>
    </xf>
    <xf numFmtId="0" fontId="36" fillId="0" borderId="3" xfId="0" applyFont="1" applyBorder="1" applyAlignment="1">
      <alignment horizontal="center" vertical="center" wrapText="1"/>
    </xf>
    <xf numFmtId="0" fontId="36" fillId="19" borderId="10" xfId="0" applyFont="1" applyFill="1" applyBorder="1" applyAlignment="1">
      <alignment wrapText="1"/>
    </xf>
    <xf numFmtId="0" fontId="3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166" fontId="39" fillId="0" borderId="1" xfId="0" applyNumberFormat="1" applyFont="1" applyBorder="1" applyAlignment="1">
      <alignment horizontal="center" vertical="center"/>
    </xf>
    <xf numFmtId="0" fontId="38" fillId="0" borderId="2" xfId="2" applyFont="1" applyBorder="1" applyAlignment="1" applyProtection="1">
      <alignment vertical="center" wrapText="1"/>
      <protection locked="0"/>
    </xf>
    <xf numFmtId="0" fontId="38" fillId="0" borderId="2" xfId="2" applyFont="1" applyBorder="1" applyAlignment="1" applyProtection="1">
      <alignment horizontal="left" vertical="top" wrapText="1"/>
      <protection locked="0"/>
    </xf>
    <xf numFmtId="0" fontId="38" fillId="0" borderId="1" xfId="2" applyFont="1" applyBorder="1" applyAlignment="1" applyProtection="1">
      <alignment horizontal="justify" vertical="top" wrapText="1"/>
      <protection locked="0"/>
    </xf>
    <xf numFmtId="166" fontId="39" fillId="0" borderId="1" xfId="2" applyNumberFormat="1" applyFont="1" applyBorder="1" applyAlignment="1" applyProtection="1">
      <alignment horizontal="center" vertical="center"/>
      <protection locked="0"/>
    </xf>
    <xf numFmtId="0" fontId="38" fillId="0" borderId="1" xfId="0" applyFont="1" applyBorder="1" applyAlignment="1" applyProtection="1">
      <alignment horizontal="center" vertical="top" wrapText="1"/>
      <protection locked="0"/>
    </xf>
    <xf numFmtId="0" fontId="38" fillId="0" borderId="1" xfId="0" applyFont="1" applyBorder="1" applyAlignment="1" applyProtection="1">
      <alignment vertical="center" wrapText="1"/>
      <protection locked="0"/>
    </xf>
    <xf numFmtId="166" fontId="29" fillId="0" borderId="1" xfId="0" applyNumberFormat="1" applyFont="1" applyBorder="1" applyAlignment="1" applyProtection="1">
      <alignment horizontal="center" vertical="center" wrapText="1"/>
      <protection locked="0"/>
    </xf>
    <xf numFmtId="166" fontId="38" fillId="0" borderId="1" xfId="0" applyNumberFormat="1" applyFont="1" applyBorder="1" applyAlignment="1" applyProtection="1">
      <alignment horizontal="center" vertical="center" wrapText="1"/>
      <protection locked="0"/>
    </xf>
    <xf numFmtId="0" fontId="32" fillId="0" borderId="0" xfId="0" applyFont="1" applyAlignment="1">
      <alignment horizontal="left" vertical="top" wrapText="1"/>
    </xf>
    <xf numFmtId="0" fontId="33" fillId="0" borderId="0" xfId="0" applyFont="1" applyAlignment="1">
      <alignment horizontal="left" vertical="top" wrapText="1"/>
    </xf>
    <xf numFmtId="0" fontId="35" fillId="0" borderId="0" xfId="0" applyFont="1" applyAlignment="1">
      <alignment horizont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15" xfId="0" applyFont="1" applyBorder="1" applyAlignment="1">
      <alignment horizontal="center" vertical="center"/>
    </xf>
    <xf numFmtId="0" fontId="34" fillId="0" borderId="0" xfId="0" applyFont="1" applyAlignment="1">
      <alignment horizontal="center" wrapText="1"/>
    </xf>
    <xf numFmtId="0" fontId="28" fillId="22" borderId="1" xfId="0" applyFont="1" applyFill="1" applyBorder="1" applyAlignment="1">
      <alignment horizontal="center" vertical="center" wrapText="1" readingOrder="1"/>
    </xf>
    <xf numFmtId="0" fontId="44" fillId="27" borderId="1" xfId="0" applyFont="1" applyFill="1" applyBorder="1" applyAlignment="1">
      <alignment horizontal="center" vertical="center"/>
    </xf>
    <xf numFmtId="0" fontId="44" fillId="27" borderId="5" xfId="0" applyFont="1" applyFill="1" applyBorder="1" applyAlignment="1">
      <alignment horizontal="center" vertical="center"/>
    </xf>
    <xf numFmtId="0" fontId="34" fillId="0" borderId="0" xfId="0" applyFont="1" applyAlignment="1">
      <alignment horizontal="left" wrapText="1"/>
    </xf>
    <xf numFmtId="0" fontId="28" fillId="2" borderId="1" xfId="0" applyFont="1" applyFill="1" applyBorder="1" applyAlignment="1" applyProtection="1">
      <alignment horizontal="center" vertical="center"/>
      <protection locked="0"/>
    </xf>
    <xf numFmtId="0" fontId="28" fillId="3" borderId="21" xfId="0" applyFont="1" applyFill="1" applyBorder="1" applyAlignment="1" applyProtection="1">
      <alignment horizontal="center" vertical="top" wrapText="1"/>
      <protection locked="0"/>
    </xf>
    <xf numFmtId="0" fontId="28" fillId="3" borderId="22" xfId="0" applyFont="1" applyFill="1" applyBorder="1" applyAlignment="1" applyProtection="1">
      <alignment horizontal="center" vertical="top" wrapText="1"/>
      <protection locked="0"/>
    </xf>
    <xf numFmtId="0" fontId="28" fillId="3" borderId="18" xfId="0" applyFont="1" applyFill="1" applyBorder="1" applyAlignment="1" applyProtection="1">
      <alignment horizontal="center" vertical="center"/>
      <protection locked="0"/>
    </xf>
    <xf numFmtId="0" fontId="28" fillId="3" borderId="16" xfId="0" applyFont="1" applyFill="1" applyBorder="1" applyAlignment="1" applyProtection="1">
      <alignment horizontal="center" vertical="center"/>
      <protection locked="0"/>
    </xf>
    <xf numFmtId="0" fontId="37" fillId="0" borderId="2" xfId="0" applyFont="1" applyBorder="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0" fontId="37" fillId="0" borderId="3" xfId="0" applyFont="1" applyBorder="1" applyAlignment="1" applyProtection="1">
      <alignment horizontal="center" vertical="center" wrapText="1"/>
      <protection locked="0"/>
    </xf>
    <xf numFmtId="0" fontId="28" fillId="3" borderId="21" xfId="0" applyFont="1" applyFill="1" applyBorder="1" applyAlignment="1" applyProtection="1">
      <alignment horizontal="center" vertical="center" wrapText="1"/>
      <protection locked="0"/>
    </xf>
    <xf numFmtId="0" fontId="28" fillId="3" borderId="22"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8" fillId="2" borderId="27" xfId="0" applyFont="1" applyFill="1" applyBorder="1" applyAlignment="1" applyProtection="1">
      <alignment horizontal="center" vertical="center" wrapText="1"/>
      <protection locked="0"/>
    </xf>
    <xf numFmtId="0" fontId="28" fillId="2" borderId="28"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protection locked="0"/>
    </xf>
    <xf numFmtId="0" fontId="28" fillId="11" borderId="29" xfId="0" applyFont="1" applyFill="1" applyBorder="1" applyAlignment="1" applyProtection="1">
      <alignment horizontal="center" vertical="center"/>
      <protection locked="0"/>
    </xf>
    <xf numFmtId="0" fontId="28" fillId="11" borderId="20" xfId="0" applyFont="1" applyFill="1" applyBorder="1" applyAlignment="1" applyProtection="1">
      <alignment horizontal="center" vertical="center"/>
      <protection locked="0"/>
    </xf>
    <xf numFmtId="0" fontId="28" fillId="11" borderId="30" xfId="0" applyFont="1" applyFill="1" applyBorder="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28" fillId="3" borderId="23" xfId="0" applyFont="1" applyFill="1" applyBorder="1" applyAlignment="1" applyProtection="1">
      <alignment horizontal="center" vertical="center" wrapText="1"/>
      <protection locked="0"/>
    </xf>
    <xf numFmtId="0" fontId="28" fillId="3" borderId="24" xfId="0" applyFont="1" applyFill="1" applyBorder="1" applyAlignment="1" applyProtection="1">
      <alignment horizontal="center" vertical="center" wrapText="1"/>
      <protection locked="0"/>
    </xf>
    <xf numFmtId="0" fontId="28" fillId="3" borderId="25" xfId="0" applyFont="1" applyFill="1" applyBorder="1" applyAlignment="1" applyProtection="1">
      <alignment horizontal="center" vertical="center" wrapText="1"/>
      <protection locked="0"/>
    </xf>
    <xf numFmtId="0" fontId="28" fillId="3" borderId="26" xfId="0" applyFont="1" applyFill="1" applyBorder="1" applyAlignment="1" applyProtection="1">
      <alignment horizontal="center" vertical="center" wrapText="1"/>
      <protection locked="0"/>
    </xf>
    <xf numFmtId="0" fontId="6" fillId="11"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9"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8"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14" fontId="10" fillId="0" borderId="0" xfId="0" applyNumberFormat="1" applyFont="1" applyAlignment="1">
      <alignment horizontal="center" vertical="center" wrapText="1"/>
    </xf>
    <xf numFmtId="0" fontId="12" fillId="0" borderId="0" xfId="0"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xf numFmtId="9" fontId="29" fillId="0" borderId="1" xfId="0" applyNumberFormat="1" applyFont="1" applyBorder="1" applyAlignment="1">
      <alignment horizontal="center" vertical="center" wrapText="1"/>
    </xf>
  </cellXfs>
  <cellStyles count="11">
    <cellStyle name="Hipervínculo" xfId="4" builtinId="8"/>
    <cellStyle name="Hyperlink" xfId="10" xr:uid="{00000000-0005-0000-0000-000001000000}"/>
    <cellStyle name="Millares 2" xfId="6" xr:uid="{00000000-0005-0000-0000-000002000000}"/>
    <cellStyle name="Millares 2 2" xfId="7" xr:uid="{00000000-0005-0000-0000-000003000000}"/>
    <cellStyle name="Millares 2 2 2" xfId="8" xr:uid="{00000000-0005-0000-0000-000004000000}"/>
    <cellStyle name="Millares 2 2 3" xfId="9" xr:uid="{00000000-0005-0000-0000-000005000000}"/>
    <cellStyle name="Normal" xfId="0" builtinId="0"/>
    <cellStyle name="Normal 2" xfId="2" xr:uid="{00000000-0005-0000-0000-000007000000}"/>
    <cellStyle name="Normal 3" xfId="5" xr:uid="{00000000-0005-0000-0000-000008000000}"/>
    <cellStyle name="Normal 4" xfId="3" xr:uid="{00000000-0005-0000-0000-000009000000}"/>
    <cellStyle name="Porcentaje" xfId="1" builtinId="5"/>
  </cellStyles>
  <dxfs count="139">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2257425</xdr:colOff>
      <xdr:row>47</xdr:row>
      <xdr:rowOff>628650</xdr:rowOff>
    </xdr:from>
    <xdr:to>
      <xdr:col>3</xdr:col>
      <xdr:colOff>2590800</xdr:colOff>
      <xdr:row>47</xdr:row>
      <xdr:rowOff>771525</xdr:rowOff>
    </xdr:to>
    <xdr:sp macro="" textlink="">
      <xdr:nvSpPr>
        <xdr:cNvPr id="2" name="CuadroTexto 1">
          <a:extLst>
            <a:ext uri="{FF2B5EF4-FFF2-40B4-BE49-F238E27FC236}">
              <a16:creationId xmlns:a16="http://schemas.microsoft.com/office/drawing/2014/main" id="{4C94FE0F-09AF-91B7-2F94-B17BFEC6653B}"/>
            </a:ext>
          </a:extLst>
        </xdr:cNvPr>
        <xdr:cNvSpPr txBox="1"/>
      </xdr:nvSpPr>
      <xdr:spPr>
        <a:xfrm>
          <a:off x="6038850" y="18554700"/>
          <a:ext cx="333375" cy="142875"/>
        </a:xfrm>
        <a:prstGeom prst="rect">
          <a:avLst/>
        </a:prstGeom>
        <a:solidFill>
          <a:srgbClr val="FF7C80"/>
        </a:solidFill>
        <a:ln w="9525" cmpd="sng">
          <a:solidFill>
            <a:srgbClr val="FF7C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47</xdr:row>
      <xdr:rowOff>1076325</xdr:rowOff>
    </xdr:from>
    <xdr:to>
      <xdr:col>3</xdr:col>
      <xdr:colOff>2600325</xdr:colOff>
      <xdr:row>47</xdr:row>
      <xdr:rowOff>1219200</xdr:rowOff>
    </xdr:to>
    <xdr:sp macro="" textlink="">
      <xdr:nvSpPr>
        <xdr:cNvPr id="3" name="CuadroTexto 2">
          <a:extLst>
            <a:ext uri="{FF2B5EF4-FFF2-40B4-BE49-F238E27FC236}">
              <a16:creationId xmlns:a16="http://schemas.microsoft.com/office/drawing/2014/main" id="{61D947FD-6EAA-4226-A660-9018285F9A8C}"/>
            </a:ext>
          </a:extLst>
        </xdr:cNvPr>
        <xdr:cNvSpPr txBox="1"/>
      </xdr:nvSpPr>
      <xdr:spPr>
        <a:xfrm>
          <a:off x="6048375" y="19002375"/>
          <a:ext cx="333375" cy="142875"/>
        </a:xfrm>
        <a:prstGeom prst="rect">
          <a:avLst/>
        </a:prstGeom>
        <a:solidFill>
          <a:srgbClr val="FFFF00"/>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47</xdr:row>
      <xdr:rowOff>1495425</xdr:rowOff>
    </xdr:from>
    <xdr:to>
      <xdr:col>3</xdr:col>
      <xdr:colOff>2628900</xdr:colOff>
      <xdr:row>47</xdr:row>
      <xdr:rowOff>1638300</xdr:rowOff>
    </xdr:to>
    <xdr:sp macro="" textlink="">
      <xdr:nvSpPr>
        <xdr:cNvPr id="4" name="CuadroTexto 3">
          <a:extLst>
            <a:ext uri="{FF2B5EF4-FFF2-40B4-BE49-F238E27FC236}">
              <a16:creationId xmlns:a16="http://schemas.microsoft.com/office/drawing/2014/main" id="{D8EDB12A-8E63-47B7-9BC6-C5548CBE8183}"/>
            </a:ext>
          </a:extLst>
        </xdr:cNvPr>
        <xdr:cNvSpPr txBox="1"/>
      </xdr:nvSpPr>
      <xdr:spPr>
        <a:xfrm>
          <a:off x="6076950" y="194214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47</xdr:row>
      <xdr:rowOff>1895475</xdr:rowOff>
    </xdr:from>
    <xdr:to>
      <xdr:col>3</xdr:col>
      <xdr:colOff>2619375</xdr:colOff>
      <xdr:row>47</xdr:row>
      <xdr:rowOff>2038350</xdr:rowOff>
    </xdr:to>
    <xdr:sp macro="" textlink="">
      <xdr:nvSpPr>
        <xdr:cNvPr id="5" name="CuadroTexto 4">
          <a:extLst>
            <a:ext uri="{FF2B5EF4-FFF2-40B4-BE49-F238E27FC236}">
              <a16:creationId xmlns:a16="http://schemas.microsoft.com/office/drawing/2014/main" id="{AB880151-360F-4A3A-89F8-4A330590E873}"/>
            </a:ext>
          </a:extLst>
        </xdr:cNvPr>
        <xdr:cNvSpPr txBox="1"/>
      </xdr:nvSpPr>
      <xdr:spPr>
        <a:xfrm>
          <a:off x="6067425" y="19821525"/>
          <a:ext cx="333375" cy="142875"/>
        </a:xfrm>
        <a:prstGeom prst="rect">
          <a:avLst/>
        </a:prstGeom>
        <a:solidFill>
          <a:srgbClr val="00B050"/>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638175</xdr:colOff>
      <xdr:row>52</xdr:row>
      <xdr:rowOff>457200</xdr:rowOff>
    </xdr:from>
    <xdr:to>
      <xdr:col>3</xdr:col>
      <xdr:colOff>971550</xdr:colOff>
      <xdr:row>52</xdr:row>
      <xdr:rowOff>600075</xdr:rowOff>
    </xdr:to>
    <xdr:sp macro="" textlink="">
      <xdr:nvSpPr>
        <xdr:cNvPr id="6" name="CuadroTexto 5">
          <a:extLst>
            <a:ext uri="{FF2B5EF4-FFF2-40B4-BE49-F238E27FC236}">
              <a16:creationId xmlns:a16="http://schemas.microsoft.com/office/drawing/2014/main" id="{6F742388-5546-4985-9283-BD218C139D4D}"/>
            </a:ext>
          </a:extLst>
        </xdr:cNvPr>
        <xdr:cNvSpPr txBox="1"/>
      </xdr:nvSpPr>
      <xdr:spPr>
        <a:xfrm>
          <a:off x="4419600" y="21355050"/>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666750</xdr:colOff>
      <xdr:row>52</xdr:row>
      <xdr:rowOff>847725</xdr:rowOff>
    </xdr:from>
    <xdr:to>
      <xdr:col>3</xdr:col>
      <xdr:colOff>1000125</xdr:colOff>
      <xdr:row>52</xdr:row>
      <xdr:rowOff>990600</xdr:rowOff>
    </xdr:to>
    <xdr:sp macro="" textlink="">
      <xdr:nvSpPr>
        <xdr:cNvPr id="7" name="CuadroTexto 6">
          <a:extLst>
            <a:ext uri="{FF2B5EF4-FFF2-40B4-BE49-F238E27FC236}">
              <a16:creationId xmlns:a16="http://schemas.microsoft.com/office/drawing/2014/main" id="{E268D3F2-13D1-416B-A8DB-D0C57D653BBC}"/>
            </a:ext>
          </a:extLst>
        </xdr:cNvPr>
        <xdr:cNvSpPr txBox="1"/>
      </xdr:nvSpPr>
      <xdr:spPr>
        <a:xfrm>
          <a:off x="4448175" y="21745575"/>
          <a:ext cx="333375" cy="142875"/>
        </a:xfrm>
        <a:prstGeom prst="rect">
          <a:avLst/>
        </a:prstGeom>
        <a:solidFill>
          <a:schemeClr val="accent6">
            <a:lumMod val="5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25935</xdr:rowOff>
    </xdr:from>
    <xdr:to>
      <xdr:col>1</xdr:col>
      <xdr:colOff>676274</xdr:colOff>
      <xdr:row>2</xdr:row>
      <xdr:rowOff>315420</xdr:rowOff>
    </xdr:to>
    <xdr:pic>
      <xdr:nvPicPr>
        <xdr:cNvPr id="9" name="Imagen 8">
          <a:extLst>
            <a:ext uri="{FF2B5EF4-FFF2-40B4-BE49-F238E27FC236}">
              <a16:creationId xmlns:a16="http://schemas.microsoft.com/office/drawing/2014/main" id="{86B9AAA7-0B66-4C85-4178-6F7A41230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35485"/>
          <a:ext cx="581024" cy="5561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66829-0888-4B7D-8D6A-49826924FB35}">
  <dimension ref="B1:L57"/>
  <sheetViews>
    <sheetView showGridLines="0" topLeftCell="A50" workbookViewId="0">
      <selection activeCell="D55" sqref="D55"/>
    </sheetView>
  </sheetViews>
  <sheetFormatPr baseColWidth="10" defaultRowHeight="15.75" x14ac:dyDescent="0.25"/>
  <cols>
    <col min="1" max="2" width="11.42578125" style="145"/>
    <col min="3" max="3" width="33.85546875" style="145" customWidth="1"/>
    <col min="4" max="4" width="56.5703125" style="145" customWidth="1"/>
    <col min="5" max="16384" width="11.42578125" style="145"/>
  </cols>
  <sheetData>
    <row r="1" spans="2:12" ht="16.5" thickBot="1" x14ac:dyDescent="0.3"/>
    <row r="2" spans="2:12" ht="21" customHeight="1" x14ac:dyDescent="0.25">
      <c r="B2" s="244" t="s">
        <v>212</v>
      </c>
      <c r="C2" s="245"/>
      <c r="D2" s="245"/>
      <c r="E2" s="246"/>
    </row>
    <row r="3" spans="2:12" ht="29.25" customHeight="1" thickBot="1" x14ac:dyDescent="0.3">
      <c r="B3" s="247"/>
      <c r="C3" s="248"/>
      <c r="D3" s="248"/>
      <c r="E3" s="249"/>
    </row>
    <row r="4" spans="2:12" x14ac:dyDescent="0.25">
      <c r="B4" s="155"/>
      <c r="C4" s="156"/>
      <c r="D4" s="156"/>
      <c r="E4" s="157"/>
    </row>
    <row r="5" spans="2:12" ht="16.5" x14ac:dyDescent="0.3">
      <c r="B5" s="159" t="s">
        <v>210</v>
      </c>
      <c r="E5" s="151"/>
    </row>
    <row r="6" spans="2:12" ht="16.5" x14ac:dyDescent="0.3">
      <c r="B6" s="158" t="s">
        <v>211</v>
      </c>
      <c r="E6" s="151"/>
    </row>
    <row r="7" spans="2:12" ht="16.5" x14ac:dyDescent="0.3">
      <c r="B7" s="158"/>
      <c r="E7" s="151"/>
    </row>
    <row r="8" spans="2:12" ht="16.5" x14ac:dyDescent="0.3">
      <c r="B8" s="158" t="s">
        <v>214</v>
      </c>
      <c r="E8" s="151"/>
    </row>
    <row r="9" spans="2:12" ht="16.5" x14ac:dyDescent="0.3">
      <c r="B9" s="158"/>
      <c r="E9" s="151"/>
    </row>
    <row r="10" spans="2:12" ht="16.5" x14ac:dyDescent="0.3">
      <c r="B10" s="158" t="s">
        <v>213</v>
      </c>
      <c r="E10" s="151"/>
    </row>
    <row r="11" spans="2:12" x14ac:dyDescent="0.25">
      <c r="B11" s="150"/>
      <c r="E11" s="151"/>
    </row>
    <row r="12" spans="2:12" x14ac:dyDescent="0.25">
      <c r="B12" s="150"/>
      <c r="E12" s="151"/>
    </row>
    <row r="13" spans="2:12" ht="16.5" x14ac:dyDescent="0.3">
      <c r="B13" s="158"/>
      <c r="C13" s="243" t="s">
        <v>160</v>
      </c>
      <c r="D13" s="243"/>
      <c r="E13" s="151"/>
    </row>
    <row r="14" spans="2:12" ht="16.5" x14ac:dyDescent="0.3">
      <c r="B14" s="158"/>
      <c r="C14" s="160"/>
      <c r="D14" s="160"/>
      <c r="E14" s="151"/>
      <c r="F14" s="241"/>
      <c r="G14" s="241"/>
      <c r="H14" s="241"/>
      <c r="I14" s="241"/>
      <c r="J14" s="241"/>
      <c r="K14" s="241"/>
      <c r="L14" s="241"/>
    </row>
    <row r="15" spans="2:12" ht="16.5" x14ac:dyDescent="0.3">
      <c r="B15" s="158"/>
      <c r="C15" s="161" t="s">
        <v>166</v>
      </c>
      <c r="D15" s="161" t="s">
        <v>167</v>
      </c>
      <c r="E15" s="151"/>
      <c r="F15" s="241"/>
      <c r="G15" s="241"/>
      <c r="H15" s="241"/>
      <c r="I15" s="241"/>
      <c r="J15" s="241"/>
      <c r="K15" s="241"/>
      <c r="L15" s="241"/>
    </row>
    <row r="16" spans="2:12" ht="82.5" x14ac:dyDescent="0.3">
      <c r="B16" s="158"/>
      <c r="C16" s="162" t="s">
        <v>7</v>
      </c>
      <c r="D16" s="163" t="s">
        <v>171</v>
      </c>
      <c r="E16" s="151"/>
      <c r="F16" s="241"/>
      <c r="G16" s="241"/>
      <c r="H16" s="241"/>
      <c r="I16" s="241"/>
      <c r="J16" s="241"/>
      <c r="K16" s="241"/>
      <c r="L16" s="241"/>
    </row>
    <row r="17" spans="2:12" ht="16.5" x14ac:dyDescent="0.3">
      <c r="B17" s="158"/>
      <c r="C17" s="162" t="s">
        <v>8</v>
      </c>
      <c r="D17" s="163" t="s">
        <v>163</v>
      </c>
      <c r="E17" s="151"/>
      <c r="F17" s="241"/>
      <c r="G17" s="241"/>
      <c r="H17" s="241"/>
      <c r="I17" s="241"/>
      <c r="J17" s="241"/>
      <c r="K17" s="241"/>
      <c r="L17" s="241"/>
    </row>
    <row r="18" spans="2:12" ht="16.5" x14ac:dyDescent="0.3">
      <c r="B18" s="158"/>
      <c r="C18" s="162" t="s">
        <v>11</v>
      </c>
      <c r="D18" s="163" t="s">
        <v>164</v>
      </c>
      <c r="E18" s="151"/>
      <c r="F18" s="242"/>
      <c r="G18" s="242"/>
      <c r="H18" s="242"/>
      <c r="I18" s="242"/>
      <c r="J18" s="242"/>
      <c r="K18" s="242"/>
      <c r="L18" s="242"/>
    </row>
    <row r="19" spans="2:12" ht="15.75" customHeight="1" x14ac:dyDescent="0.3">
      <c r="B19" s="158"/>
      <c r="C19" s="162" t="s">
        <v>12</v>
      </c>
      <c r="D19" s="163" t="s">
        <v>165</v>
      </c>
      <c r="E19" s="151"/>
      <c r="F19" s="242"/>
      <c r="G19" s="242"/>
      <c r="H19" s="242"/>
      <c r="I19" s="242"/>
      <c r="J19" s="242"/>
      <c r="K19" s="242"/>
      <c r="L19" s="242"/>
    </row>
    <row r="20" spans="2:12" ht="49.5" x14ac:dyDescent="0.3">
      <c r="B20" s="158"/>
      <c r="C20" s="162" t="s">
        <v>13</v>
      </c>
      <c r="D20" s="163" t="s">
        <v>170</v>
      </c>
      <c r="E20" s="151"/>
      <c r="F20" s="241"/>
      <c r="G20" s="241"/>
      <c r="H20" s="241"/>
      <c r="I20" s="241"/>
      <c r="J20" s="241"/>
      <c r="K20" s="241"/>
      <c r="L20" s="241"/>
    </row>
    <row r="21" spans="2:12" ht="16.5" x14ac:dyDescent="0.3">
      <c r="B21" s="158"/>
      <c r="C21" s="160"/>
      <c r="D21" s="160"/>
      <c r="E21" s="151"/>
      <c r="F21" s="241"/>
      <c r="G21" s="241"/>
      <c r="H21" s="241"/>
      <c r="I21" s="241"/>
      <c r="J21" s="241"/>
      <c r="K21" s="241"/>
      <c r="L21" s="241"/>
    </row>
    <row r="22" spans="2:12" ht="16.5" x14ac:dyDescent="0.3">
      <c r="B22" s="158"/>
      <c r="C22" s="243" t="s">
        <v>161</v>
      </c>
      <c r="D22" s="243"/>
      <c r="E22" s="151"/>
      <c r="F22" s="241"/>
      <c r="G22" s="241"/>
      <c r="H22" s="241"/>
      <c r="I22" s="241"/>
      <c r="J22" s="241"/>
      <c r="K22" s="241"/>
      <c r="L22" s="241"/>
    </row>
    <row r="23" spans="2:12" ht="16.5" x14ac:dyDescent="0.3">
      <c r="B23" s="158"/>
      <c r="C23" s="160"/>
      <c r="D23" s="160"/>
      <c r="E23" s="151"/>
      <c r="F23" s="241"/>
      <c r="G23" s="241"/>
      <c r="H23" s="241"/>
      <c r="I23" s="241"/>
      <c r="J23" s="241"/>
      <c r="K23" s="241"/>
      <c r="L23" s="241"/>
    </row>
    <row r="24" spans="2:12" ht="16.5" x14ac:dyDescent="0.3">
      <c r="B24" s="158"/>
      <c r="C24" s="161" t="s">
        <v>166</v>
      </c>
      <c r="D24" s="161" t="s">
        <v>167</v>
      </c>
      <c r="E24" s="151"/>
      <c r="F24" s="241"/>
      <c r="G24" s="241"/>
      <c r="H24" s="241"/>
      <c r="I24" s="241"/>
      <c r="J24" s="241"/>
      <c r="K24" s="241"/>
      <c r="L24" s="241"/>
    </row>
    <row r="25" spans="2:12" ht="66" x14ac:dyDescent="0.3">
      <c r="B25" s="158"/>
      <c r="C25" s="162" t="s">
        <v>168</v>
      </c>
      <c r="D25" s="163" t="s">
        <v>181</v>
      </c>
      <c r="E25" s="151"/>
      <c r="F25" s="241"/>
      <c r="G25" s="241"/>
      <c r="H25" s="241"/>
      <c r="I25" s="241"/>
      <c r="J25" s="241"/>
      <c r="K25" s="241"/>
      <c r="L25" s="241"/>
    </row>
    <row r="26" spans="2:12" ht="33" x14ac:dyDescent="0.3">
      <c r="B26" s="158"/>
      <c r="C26" s="162" t="s">
        <v>182</v>
      </c>
      <c r="D26" s="163" t="s">
        <v>169</v>
      </c>
      <c r="E26" s="151"/>
      <c r="F26" s="241"/>
      <c r="G26" s="241"/>
      <c r="H26" s="241"/>
      <c r="I26" s="241"/>
      <c r="J26" s="241"/>
      <c r="K26" s="241"/>
      <c r="L26" s="241"/>
    </row>
    <row r="27" spans="2:12" ht="49.5" x14ac:dyDescent="0.3">
      <c r="B27" s="158"/>
      <c r="C27" s="162" t="s">
        <v>55</v>
      </c>
      <c r="D27" s="163" t="s">
        <v>173</v>
      </c>
      <c r="E27" s="151"/>
      <c r="F27" s="242"/>
      <c r="G27" s="242"/>
      <c r="H27" s="242"/>
      <c r="I27" s="242"/>
      <c r="J27" s="242"/>
      <c r="K27" s="242"/>
      <c r="L27" s="242"/>
    </row>
    <row r="28" spans="2:12" ht="66" x14ac:dyDescent="0.3">
      <c r="B28" s="158"/>
      <c r="C28" s="162" t="s">
        <v>56</v>
      </c>
      <c r="D28" s="163" t="s">
        <v>174</v>
      </c>
      <c r="E28" s="151"/>
      <c r="F28" s="242"/>
      <c r="G28" s="242"/>
      <c r="H28" s="242"/>
      <c r="I28" s="242"/>
      <c r="J28" s="242"/>
      <c r="K28" s="242"/>
      <c r="L28" s="242"/>
    </row>
    <row r="29" spans="2:12" ht="66" x14ac:dyDescent="0.3">
      <c r="B29" s="158"/>
      <c r="C29" s="162" t="s">
        <v>172</v>
      </c>
      <c r="D29" s="163" t="s">
        <v>175</v>
      </c>
      <c r="E29" s="151"/>
      <c r="F29" s="242"/>
      <c r="G29" s="242"/>
      <c r="H29" s="242"/>
      <c r="I29" s="242"/>
      <c r="J29" s="242"/>
      <c r="K29" s="242"/>
      <c r="L29" s="242"/>
    </row>
    <row r="30" spans="2:12" ht="33" x14ac:dyDescent="0.3">
      <c r="B30" s="158"/>
      <c r="C30" s="162" t="s">
        <v>176</v>
      </c>
      <c r="D30" s="163" t="s">
        <v>177</v>
      </c>
      <c r="E30" s="151"/>
      <c r="F30" s="242"/>
      <c r="G30" s="242"/>
      <c r="H30" s="242"/>
      <c r="I30" s="242"/>
      <c r="J30" s="242"/>
      <c r="K30" s="242"/>
      <c r="L30" s="242"/>
    </row>
    <row r="31" spans="2:12" ht="49.5" x14ac:dyDescent="0.3">
      <c r="B31" s="158"/>
      <c r="C31" s="162" t="s">
        <v>19</v>
      </c>
      <c r="D31" s="163" t="s">
        <v>178</v>
      </c>
      <c r="E31" s="151"/>
      <c r="F31" s="242"/>
      <c r="G31" s="242"/>
      <c r="H31" s="242"/>
      <c r="I31" s="242"/>
      <c r="J31" s="242"/>
      <c r="K31" s="242"/>
      <c r="L31" s="242"/>
    </row>
    <row r="32" spans="2:12" ht="33" x14ac:dyDescent="0.3">
      <c r="B32" s="158"/>
      <c r="C32" s="162" t="s">
        <v>179</v>
      </c>
      <c r="D32" s="163" t="s">
        <v>195</v>
      </c>
      <c r="E32" s="151"/>
      <c r="F32" s="146"/>
      <c r="G32" s="146"/>
      <c r="H32" s="146"/>
      <c r="I32" s="146"/>
      <c r="J32" s="146"/>
      <c r="K32" s="146"/>
      <c r="L32" s="146"/>
    </row>
    <row r="33" spans="2:5" ht="35.25" customHeight="1" x14ac:dyDescent="0.3">
      <c r="B33" s="158"/>
      <c r="C33" s="162" t="s">
        <v>180</v>
      </c>
      <c r="D33" s="164" t="s">
        <v>196</v>
      </c>
      <c r="E33" s="151"/>
    </row>
    <row r="34" spans="2:5" ht="16.5" x14ac:dyDescent="0.3">
      <c r="B34" s="158"/>
      <c r="C34" s="165"/>
      <c r="D34" s="166"/>
      <c r="E34" s="151"/>
    </row>
    <row r="35" spans="2:5" ht="16.5" x14ac:dyDescent="0.3">
      <c r="B35" s="158"/>
      <c r="C35" s="243" t="s">
        <v>162</v>
      </c>
      <c r="D35" s="243"/>
      <c r="E35" s="151"/>
    </row>
    <row r="36" spans="2:5" ht="26.25" customHeight="1" x14ac:dyDescent="0.3">
      <c r="B36" s="158"/>
      <c r="C36" s="250" t="s">
        <v>201</v>
      </c>
      <c r="D36" s="250"/>
      <c r="E36" s="151"/>
    </row>
    <row r="37" spans="2:5" ht="32.25" customHeight="1" x14ac:dyDescent="0.3">
      <c r="B37" s="158"/>
      <c r="C37" s="250"/>
      <c r="D37" s="250"/>
      <c r="E37" s="151"/>
    </row>
    <row r="38" spans="2:5" ht="16.5" x14ac:dyDescent="0.3">
      <c r="B38" s="158"/>
      <c r="C38" s="165"/>
      <c r="D38" s="166"/>
      <c r="E38" s="151"/>
    </row>
    <row r="39" spans="2:5" ht="16.5" x14ac:dyDescent="0.3">
      <c r="B39" s="158"/>
      <c r="C39" s="161" t="s">
        <v>166</v>
      </c>
      <c r="D39" s="161" t="s">
        <v>167</v>
      </c>
      <c r="E39" s="151"/>
    </row>
    <row r="40" spans="2:5" ht="66" x14ac:dyDescent="0.3">
      <c r="B40" s="158"/>
      <c r="C40" s="162" t="s">
        <v>185</v>
      </c>
      <c r="D40" s="163" t="s">
        <v>197</v>
      </c>
      <c r="E40" s="151"/>
    </row>
    <row r="41" spans="2:5" ht="66" x14ac:dyDescent="0.3">
      <c r="B41" s="158"/>
      <c r="C41" s="162" t="s">
        <v>186</v>
      </c>
      <c r="D41" s="163" t="s">
        <v>198</v>
      </c>
      <c r="E41" s="151"/>
    </row>
    <row r="42" spans="2:5" ht="66" x14ac:dyDescent="0.3">
      <c r="B42" s="158"/>
      <c r="C42" s="162" t="s">
        <v>187</v>
      </c>
      <c r="D42" s="163" t="s">
        <v>199</v>
      </c>
      <c r="E42" s="151"/>
    </row>
    <row r="43" spans="2:5" ht="16.5" x14ac:dyDescent="0.3">
      <c r="B43" s="158"/>
      <c r="C43" s="167" t="s">
        <v>188</v>
      </c>
      <c r="D43" s="168"/>
      <c r="E43" s="151"/>
    </row>
    <row r="44" spans="2:5" ht="16.5" x14ac:dyDescent="0.3">
      <c r="B44" s="158"/>
      <c r="C44" s="167" t="s">
        <v>189</v>
      </c>
      <c r="D44" s="168"/>
      <c r="E44" s="151"/>
    </row>
    <row r="45" spans="2:5" ht="82.5" customHeight="1" x14ac:dyDescent="0.3">
      <c r="B45" s="158"/>
      <c r="C45" s="162" t="s">
        <v>190</v>
      </c>
      <c r="D45" s="163" t="s">
        <v>200</v>
      </c>
      <c r="E45" s="151"/>
    </row>
    <row r="46" spans="2:5" ht="49.5" x14ac:dyDescent="0.3">
      <c r="B46" s="158"/>
      <c r="C46" s="162" t="s">
        <v>191</v>
      </c>
      <c r="D46" s="163" t="s">
        <v>194</v>
      </c>
      <c r="E46" s="151"/>
    </row>
    <row r="47" spans="2:5" ht="33" x14ac:dyDescent="0.3">
      <c r="B47" s="158"/>
      <c r="C47" s="162" t="s">
        <v>192</v>
      </c>
      <c r="D47" s="163" t="s">
        <v>193</v>
      </c>
      <c r="E47" s="151"/>
    </row>
    <row r="48" spans="2:5" ht="168" customHeight="1" x14ac:dyDescent="0.3">
      <c r="B48" s="158"/>
      <c r="C48" s="162" t="s">
        <v>49</v>
      </c>
      <c r="D48" s="164" t="s">
        <v>215</v>
      </c>
      <c r="E48" s="151"/>
    </row>
    <row r="49" spans="2:5" ht="16.5" x14ac:dyDescent="0.3">
      <c r="B49" s="158"/>
      <c r="C49" s="160"/>
      <c r="D49" s="160"/>
      <c r="E49" s="151"/>
    </row>
    <row r="50" spans="2:5" ht="16.5" x14ac:dyDescent="0.3">
      <c r="B50" s="158"/>
      <c r="C50" s="243" t="s">
        <v>202</v>
      </c>
      <c r="D50" s="243"/>
      <c r="E50" s="151"/>
    </row>
    <row r="51" spans="2:5" ht="16.5" x14ac:dyDescent="0.3">
      <c r="B51" s="158"/>
      <c r="C51" s="160"/>
      <c r="D51" s="160"/>
      <c r="E51" s="151"/>
    </row>
    <row r="52" spans="2:5" ht="16.5" x14ac:dyDescent="0.3">
      <c r="B52" s="158"/>
      <c r="C52" s="161" t="s">
        <v>166</v>
      </c>
      <c r="D52" s="161" t="s">
        <v>167</v>
      </c>
      <c r="E52" s="151"/>
    </row>
    <row r="53" spans="2:5" ht="81" customHeight="1" x14ac:dyDescent="0.3">
      <c r="B53" s="158"/>
      <c r="C53" s="162" t="s">
        <v>206</v>
      </c>
      <c r="D53" s="163" t="s">
        <v>204</v>
      </c>
      <c r="E53" s="151"/>
    </row>
    <row r="54" spans="2:5" ht="33" x14ac:dyDescent="0.3">
      <c r="B54" s="158"/>
      <c r="C54" s="162" t="s">
        <v>205</v>
      </c>
      <c r="D54" s="163" t="s">
        <v>207</v>
      </c>
      <c r="E54" s="151"/>
    </row>
    <row r="55" spans="2:5" ht="49.5" customHeight="1" x14ac:dyDescent="0.3">
      <c r="B55" s="158"/>
      <c r="C55" s="162" t="s">
        <v>8</v>
      </c>
      <c r="D55" s="164" t="s">
        <v>208</v>
      </c>
      <c r="E55" s="151"/>
    </row>
    <row r="56" spans="2:5" x14ac:dyDescent="0.25">
      <c r="B56" s="150"/>
      <c r="E56" s="151"/>
    </row>
    <row r="57" spans="2:5" ht="16.5" thickBot="1" x14ac:dyDescent="0.3">
      <c r="B57" s="152"/>
      <c r="C57" s="153"/>
      <c r="D57" s="153"/>
      <c r="E57" s="154"/>
    </row>
  </sheetData>
  <mergeCells count="24">
    <mergeCell ref="C50:D50"/>
    <mergeCell ref="B2:E3"/>
    <mergeCell ref="F31:L31"/>
    <mergeCell ref="C22:D22"/>
    <mergeCell ref="C13:D13"/>
    <mergeCell ref="C35:D35"/>
    <mergeCell ref="C36:D37"/>
    <mergeCell ref="F25:L25"/>
    <mergeCell ref="F26:L26"/>
    <mergeCell ref="F27:L27"/>
    <mergeCell ref="F28:L28"/>
    <mergeCell ref="F29:L29"/>
    <mergeCell ref="F30:L30"/>
    <mergeCell ref="F19:L19"/>
    <mergeCell ref="F20:L20"/>
    <mergeCell ref="F21:L21"/>
    <mergeCell ref="F22:L22"/>
    <mergeCell ref="F23:L23"/>
    <mergeCell ref="F24:L24"/>
    <mergeCell ref="F14:L14"/>
    <mergeCell ref="F15:L15"/>
    <mergeCell ref="F16:L16"/>
    <mergeCell ref="F17:L17"/>
    <mergeCell ref="F18:L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11F84-C22E-4570-A23A-8379854AD245}">
  <dimension ref="C2:M35"/>
  <sheetViews>
    <sheetView workbookViewId="0">
      <selection activeCell="N7" sqref="N7"/>
    </sheetView>
  </sheetViews>
  <sheetFormatPr baseColWidth="10" defaultRowHeight="16.5" x14ac:dyDescent="0.3"/>
  <cols>
    <col min="1" max="2" width="11.42578125" style="160"/>
    <col min="3" max="3" width="16.5703125" style="160" customWidth="1"/>
    <col min="4" max="4" width="23.85546875" style="160" customWidth="1"/>
    <col min="5" max="16384" width="11.42578125" style="160"/>
  </cols>
  <sheetData>
    <row r="2" spans="3:13" x14ac:dyDescent="0.3">
      <c r="C2" s="243" t="s">
        <v>287</v>
      </c>
      <c r="D2" s="243"/>
      <c r="E2" s="243"/>
      <c r="F2" s="243"/>
      <c r="G2" s="243"/>
      <c r="H2" s="243"/>
      <c r="I2" s="243"/>
      <c r="J2" s="243"/>
      <c r="K2" s="243"/>
      <c r="L2" s="243"/>
      <c r="M2" s="243"/>
    </row>
    <row r="3" spans="3:13" ht="17.25" thickBot="1" x14ac:dyDescent="0.35"/>
    <row r="4" spans="3:13" ht="38.25" x14ac:dyDescent="0.3">
      <c r="C4" s="190" t="s">
        <v>288</v>
      </c>
      <c r="D4" s="190" t="s">
        <v>289</v>
      </c>
      <c r="E4" s="191" t="s">
        <v>290</v>
      </c>
      <c r="F4" s="192" t="s">
        <v>291</v>
      </c>
      <c r="G4" s="193" t="s">
        <v>292</v>
      </c>
      <c r="H4" s="194" t="s">
        <v>293</v>
      </c>
      <c r="I4" s="195" t="s">
        <v>294</v>
      </c>
      <c r="J4" s="196" t="s">
        <v>295</v>
      </c>
      <c r="K4" s="197" t="s">
        <v>296</v>
      </c>
      <c r="L4" s="198" t="s">
        <v>297</v>
      </c>
    </row>
    <row r="5" spans="3:13" ht="25.5" x14ac:dyDescent="0.3">
      <c r="C5" s="251" t="s">
        <v>298</v>
      </c>
      <c r="D5" s="199" t="s">
        <v>221</v>
      </c>
      <c r="E5" s="200">
        <v>15</v>
      </c>
      <c r="F5" s="201">
        <v>11</v>
      </c>
      <c r="G5" s="202">
        <v>20</v>
      </c>
      <c r="H5" s="202">
        <v>14</v>
      </c>
      <c r="I5" s="202"/>
      <c r="J5" s="202">
        <v>6</v>
      </c>
      <c r="K5" s="203"/>
      <c r="L5" s="203"/>
    </row>
    <row r="6" spans="3:13" ht="25.5" x14ac:dyDescent="0.3">
      <c r="C6" s="251"/>
      <c r="D6" s="199" t="s">
        <v>245</v>
      </c>
      <c r="E6" s="200">
        <v>22</v>
      </c>
      <c r="F6" s="201">
        <v>21</v>
      </c>
      <c r="G6" s="202">
        <v>20</v>
      </c>
      <c r="H6" s="202">
        <v>19</v>
      </c>
      <c r="I6" s="202"/>
      <c r="J6" s="202">
        <v>1</v>
      </c>
      <c r="K6" s="203"/>
      <c r="L6" s="203"/>
    </row>
    <row r="7" spans="3:13" ht="25.5" x14ac:dyDescent="0.3">
      <c r="C7" s="251"/>
      <c r="D7" s="199" t="s">
        <v>250</v>
      </c>
      <c r="E7" s="200">
        <v>5</v>
      </c>
      <c r="F7" s="201">
        <v>4</v>
      </c>
      <c r="G7" s="202">
        <v>13</v>
      </c>
      <c r="H7" s="202">
        <v>9</v>
      </c>
      <c r="I7" s="202"/>
      <c r="J7" s="202">
        <v>4</v>
      </c>
      <c r="K7" s="203"/>
      <c r="L7" s="203"/>
    </row>
    <row r="8" spans="3:13" x14ac:dyDescent="0.3">
      <c r="C8" s="252" t="s">
        <v>299</v>
      </c>
      <c r="D8" s="253"/>
      <c r="E8" s="206">
        <f>SUM(E5:E7)</f>
        <v>42</v>
      </c>
      <c r="F8" s="207">
        <f>SUM(F5:F7)</f>
        <v>36</v>
      </c>
      <c r="G8" s="208">
        <f>SUM(G5:G7)</f>
        <v>53</v>
      </c>
      <c r="H8" s="208">
        <f>SUM(H5:H7)</f>
        <v>42</v>
      </c>
      <c r="I8" s="209">
        <f t="shared" ref="I8:L8" si="0">SUM(I5:I7)</f>
        <v>0</v>
      </c>
      <c r="J8" s="207">
        <f>SUM(J5:J7)</f>
        <v>11</v>
      </c>
      <c r="K8" s="208">
        <f t="shared" si="0"/>
        <v>0</v>
      </c>
      <c r="L8" s="208">
        <f t="shared" si="0"/>
        <v>0</v>
      </c>
    </row>
    <row r="9" spans="3:13" x14ac:dyDescent="0.3">
      <c r="C9" s="204"/>
      <c r="D9" s="205"/>
      <c r="E9" s="210"/>
      <c r="F9" s="211">
        <f>F8/E8</f>
        <v>0.8571428571428571</v>
      </c>
      <c r="G9" s="210"/>
      <c r="H9" s="211">
        <f>H8/G8</f>
        <v>0.79245283018867929</v>
      </c>
      <c r="I9" s="211">
        <f>I8/G8</f>
        <v>0</v>
      </c>
      <c r="J9" s="211">
        <f>J8/G8</f>
        <v>0.20754716981132076</v>
      </c>
      <c r="K9" s="211">
        <f>K8/G8</f>
        <v>0</v>
      </c>
      <c r="L9" s="211">
        <f>L8/G8</f>
        <v>0</v>
      </c>
    </row>
    <row r="11" spans="3:13" x14ac:dyDescent="0.3">
      <c r="C11" s="254" t="s">
        <v>300</v>
      </c>
      <c r="D11" s="254"/>
      <c r="E11" s="254"/>
      <c r="F11" s="254"/>
      <c r="G11" s="254"/>
      <c r="H11" s="254"/>
      <c r="I11" s="254"/>
      <c r="J11" s="254"/>
      <c r="K11" s="254"/>
      <c r="L11" s="254"/>
    </row>
    <row r="12" spans="3:13" x14ac:dyDescent="0.3">
      <c r="C12" s="254"/>
      <c r="D12" s="254"/>
      <c r="E12" s="254"/>
      <c r="F12" s="254"/>
      <c r="G12" s="254"/>
      <c r="H12" s="254"/>
      <c r="I12" s="254"/>
      <c r="J12" s="254"/>
      <c r="K12" s="254"/>
      <c r="L12" s="254"/>
    </row>
    <row r="17" spans="3:13" x14ac:dyDescent="0.3">
      <c r="C17" s="178"/>
      <c r="D17" s="178"/>
      <c r="E17" s="178"/>
      <c r="F17" s="178"/>
      <c r="G17" s="178"/>
      <c r="H17" s="178"/>
      <c r="I17" s="178"/>
      <c r="J17" s="178"/>
      <c r="K17" s="178"/>
      <c r="L17" s="178"/>
      <c r="M17" s="178"/>
    </row>
    <row r="35" spans="3:13" x14ac:dyDescent="0.3">
      <c r="C35" s="178"/>
      <c r="D35" s="178"/>
      <c r="E35" s="178"/>
      <c r="F35" s="178"/>
      <c r="G35" s="178"/>
      <c r="H35" s="178"/>
      <c r="I35" s="178"/>
      <c r="J35" s="178"/>
      <c r="K35" s="178"/>
      <c r="L35" s="178"/>
      <c r="M35" s="178"/>
    </row>
  </sheetData>
  <mergeCells count="4">
    <mergeCell ref="C2:M2"/>
    <mergeCell ref="C5:C7"/>
    <mergeCell ref="C8:D8"/>
    <mergeCell ref="C11:L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2A5E3-DAF6-45B1-91D2-0EEDFF86E8F7}">
  <dimension ref="A1:AA17"/>
  <sheetViews>
    <sheetView tabSelected="1" zoomScale="90" zoomScaleNormal="90" workbookViewId="0">
      <pane xSplit="5" topLeftCell="T1" activePane="topRight" state="frozen"/>
      <selection activeCell="B2" sqref="B2"/>
      <selection pane="topRight" activeCell="X6" sqref="X6"/>
    </sheetView>
  </sheetViews>
  <sheetFormatPr baseColWidth="10" defaultColWidth="11.42578125" defaultRowHeight="45" customHeight="1" outlineLevelCol="1" x14ac:dyDescent="0.2"/>
  <cols>
    <col min="1" max="1" width="8.7109375" style="142" customWidth="1"/>
    <col min="2" max="2" width="11.42578125" style="142"/>
    <col min="3" max="3" width="15" style="142" customWidth="1"/>
    <col min="4" max="4" width="11.85546875" style="142" customWidth="1"/>
    <col min="5" max="5" width="13.7109375" style="142" customWidth="1"/>
    <col min="6" max="6" width="41.28515625" style="142" customWidth="1"/>
    <col min="7" max="7" width="18.85546875" style="142" customWidth="1"/>
    <col min="8" max="8" width="17.85546875" style="144" customWidth="1"/>
    <col min="9" max="9" width="22" style="142" customWidth="1"/>
    <col min="10" max="10" width="14.7109375" style="142" customWidth="1"/>
    <col min="11" max="11" width="14.42578125" style="142" customWidth="1"/>
    <col min="12" max="12" width="15.42578125" style="142" customWidth="1"/>
    <col min="13" max="13" width="16.85546875" style="142" customWidth="1"/>
    <col min="14" max="14" width="11.42578125" style="142"/>
    <col min="15" max="15" width="14.7109375" style="142" customWidth="1"/>
    <col min="16" max="16" width="11.140625" style="143" customWidth="1" outlineLevel="1"/>
    <col min="17" max="17" width="41.85546875" style="143" customWidth="1" outlineLevel="1"/>
    <col min="18" max="18" width="12.28515625" style="143" customWidth="1" outlineLevel="1"/>
    <col min="19" max="19" width="11.5703125" style="143" customWidth="1" outlineLevel="1"/>
    <col min="20" max="20" width="11.85546875" style="143" customWidth="1" outlineLevel="1"/>
    <col min="21" max="21" width="11" style="143" customWidth="1" outlineLevel="1"/>
    <col min="22" max="22" width="36" style="143" customWidth="1" outlineLevel="1"/>
    <col min="23" max="23" width="19.42578125" style="143" customWidth="1" outlineLevel="1"/>
    <col min="24" max="24" width="26.140625" style="143" customWidth="1" outlineLevel="1"/>
    <col min="25" max="25" width="17" style="143" customWidth="1" outlineLevel="1"/>
    <col min="26" max="26" width="18.42578125" style="143" customWidth="1"/>
    <col min="27" max="27" width="13" style="143" customWidth="1"/>
    <col min="28" max="16384" width="11.42578125" style="142"/>
  </cols>
  <sheetData>
    <row r="1" spans="1:27" ht="25.5" customHeight="1" x14ac:dyDescent="0.25">
      <c r="A1" s="175"/>
      <c r="B1" s="255" t="s">
        <v>160</v>
      </c>
      <c r="C1" s="255"/>
      <c r="D1" s="255"/>
      <c r="E1" s="255"/>
      <c r="F1" s="255"/>
      <c r="G1" s="258" t="s">
        <v>161</v>
      </c>
      <c r="H1" s="259"/>
      <c r="I1" s="259"/>
      <c r="J1" s="259"/>
      <c r="K1" s="259"/>
      <c r="L1" s="259"/>
      <c r="M1" s="259"/>
      <c r="N1" s="259"/>
      <c r="O1" s="259"/>
      <c r="P1" s="270" t="s">
        <v>162</v>
      </c>
      <c r="Q1" s="271"/>
      <c r="R1" s="271"/>
      <c r="S1" s="271"/>
      <c r="T1" s="271"/>
      <c r="U1" s="271"/>
      <c r="V1" s="271"/>
      <c r="W1" s="271"/>
      <c r="X1" s="272"/>
      <c r="Y1" s="269" t="s">
        <v>5</v>
      </c>
      <c r="Z1" s="269"/>
      <c r="AA1" s="269"/>
    </row>
    <row r="2" spans="1:27" ht="34.5" customHeight="1" x14ac:dyDescent="0.25">
      <c r="A2" s="273"/>
      <c r="B2" s="265" t="s">
        <v>7</v>
      </c>
      <c r="C2" s="265" t="s">
        <v>8</v>
      </c>
      <c r="D2" s="265" t="s">
        <v>11</v>
      </c>
      <c r="E2" s="265" t="s">
        <v>12</v>
      </c>
      <c r="F2" s="265" t="s">
        <v>13</v>
      </c>
      <c r="G2" s="266" t="s">
        <v>14</v>
      </c>
      <c r="H2" s="256" t="s">
        <v>182</v>
      </c>
      <c r="I2" s="263" t="s">
        <v>55</v>
      </c>
      <c r="J2" s="263" t="s">
        <v>56</v>
      </c>
      <c r="K2" s="274" t="s">
        <v>16</v>
      </c>
      <c r="L2" s="274" t="s">
        <v>176</v>
      </c>
      <c r="M2" s="274" t="s">
        <v>19</v>
      </c>
      <c r="N2" s="275" t="s">
        <v>183</v>
      </c>
      <c r="O2" s="277" t="s">
        <v>184</v>
      </c>
      <c r="P2" s="267" t="s">
        <v>203</v>
      </c>
      <c r="Q2" s="268"/>
      <c r="R2" s="268"/>
      <c r="S2" s="268"/>
      <c r="T2" s="268"/>
      <c r="U2" s="268"/>
      <c r="V2" s="268"/>
      <c r="W2" s="268"/>
      <c r="X2" s="268"/>
      <c r="Y2" s="269"/>
      <c r="Z2" s="269"/>
      <c r="AA2" s="269"/>
    </row>
    <row r="3" spans="1:27" ht="39.75" customHeight="1" x14ac:dyDescent="0.25">
      <c r="A3" s="273"/>
      <c r="B3" s="265"/>
      <c r="C3" s="265"/>
      <c r="D3" s="265"/>
      <c r="E3" s="265"/>
      <c r="F3" s="265"/>
      <c r="G3" s="266"/>
      <c r="H3" s="257"/>
      <c r="I3" s="264"/>
      <c r="J3" s="264"/>
      <c r="K3" s="274"/>
      <c r="L3" s="274"/>
      <c r="M3" s="274"/>
      <c r="N3" s="276"/>
      <c r="O3" s="278"/>
      <c r="P3" s="147" t="s">
        <v>39</v>
      </c>
      <c r="Q3" s="147" t="s">
        <v>209</v>
      </c>
      <c r="R3" s="147" t="s">
        <v>41</v>
      </c>
      <c r="S3" s="147" t="s">
        <v>42</v>
      </c>
      <c r="T3" s="147" t="s">
        <v>47</v>
      </c>
      <c r="U3" s="147" t="s">
        <v>44</v>
      </c>
      <c r="V3" s="147" t="s">
        <v>45</v>
      </c>
      <c r="W3" s="147" t="s">
        <v>217</v>
      </c>
      <c r="X3" s="147" t="s">
        <v>46</v>
      </c>
      <c r="Y3" s="148" t="s">
        <v>206</v>
      </c>
      <c r="Z3" s="148" t="s">
        <v>205</v>
      </c>
      <c r="AA3" s="148" t="s">
        <v>8</v>
      </c>
    </row>
    <row r="4" spans="1:27" s="170" customFormat="1" ht="45" customHeight="1" x14ac:dyDescent="0.25">
      <c r="B4" s="182" t="s">
        <v>220</v>
      </c>
      <c r="C4" s="260" t="s">
        <v>221</v>
      </c>
      <c r="D4" s="185" t="s">
        <v>219</v>
      </c>
      <c r="E4" s="183">
        <v>1</v>
      </c>
      <c r="F4" s="184" t="s">
        <v>222</v>
      </c>
      <c r="G4" s="213" t="s">
        <v>223</v>
      </c>
      <c r="H4" s="214" t="s">
        <v>224</v>
      </c>
      <c r="I4" s="214" t="s">
        <v>225</v>
      </c>
      <c r="J4" s="169">
        <v>7</v>
      </c>
      <c r="K4" s="182" t="s">
        <v>80</v>
      </c>
      <c r="L4" s="180" t="s">
        <v>264</v>
      </c>
      <c r="M4" s="186">
        <v>1</v>
      </c>
      <c r="N4" s="215">
        <v>44805</v>
      </c>
      <c r="O4" s="215">
        <v>44865</v>
      </c>
      <c r="P4" s="177">
        <v>44926</v>
      </c>
      <c r="Q4" s="179" t="s">
        <v>265</v>
      </c>
      <c r="R4" s="187">
        <v>7</v>
      </c>
      <c r="S4" s="171">
        <f>(IF(R4="","",IF(OR($J4=0,$J4="",P4=""),"",R4/$J4)))</f>
        <v>1</v>
      </c>
      <c r="T4" s="171">
        <f>(IF(OR($M4="",S4=""),"",IF(OR($M4=0,S4=0),0,IF((S4*100%)/$M4&gt;100%,100%,(S4*100%)/$M4))))</f>
        <v>1</v>
      </c>
      <c r="U4" s="172" t="str">
        <f t="shared" ref="U4" si="0">IF(R4="","",IF(T4&lt;100%, IF(T4&lt;100%, "ALERTA","EN TERMINO"), IF(T4=100%, "OK", "EN TERMINO")))</f>
        <v>OK</v>
      </c>
      <c r="V4" s="188" t="s">
        <v>279</v>
      </c>
      <c r="W4" s="176" t="str">
        <f>IF(S4=100%,IF(S4&gt;=100%,"CUMPLIDA","PENDIENTE"),IF(S4&lt;100%,"INCUMPLIDA","PENDIENTE"))</f>
        <v>CUMPLIDA</v>
      </c>
      <c r="X4" s="173" t="s">
        <v>216</v>
      </c>
      <c r="Y4" s="174" t="str">
        <f t="shared" ref="Y4:Y17" si="1">IF(W4="CUMPLIDA","CERRADO","ABIERTO")</f>
        <v>CERRADO</v>
      </c>
      <c r="Z4" s="174" t="s">
        <v>218</v>
      </c>
      <c r="AA4" s="323" t="s">
        <v>301</v>
      </c>
    </row>
    <row r="5" spans="1:27" s="170" customFormat="1" ht="45" customHeight="1" x14ac:dyDescent="0.25">
      <c r="B5" s="182" t="s">
        <v>220</v>
      </c>
      <c r="C5" s="261"/>
      <c r="D5" s="185" t="s">
        <v>219</v>
      </c>
      <c r="E5" s="183">
        <v>1</v>
      </c>
      <c r="F5" s="184" t="s">
        <v>222</v>
      </c>
      <c r="G5" s="213" t="s">
        <v>223</v>
      </c>
      <c r="H5" s="216" t="s">
        <v>226</v>
      </c>
      <c r="I5" s="214" t="s">
        <v>227</v>
      </c>
      <c r="J5" s="169">
        <v>7</v>
      </c>
      <c r="K5" s="182" t="s">
        <v>80</v>
      </c>
      <c r="L5" s="180" t="s">
        <v>264</v>
      </c>
      <c r="M5" s="186">
        <v>1</v>
      </c>
      <c r="N5" s="217">
        <v>44621</v>
      </c>
      <c r="O5" s="217">
        <v>45137</v>
      </c>
      <c r="P5" s="177">
        <v>44926</v>
      </c>
      <c r="Q5" s="189" t="s">
        <v>266</v>
      </c>
      <c r="R5" s="218">
        <v>7</v>
      </c>
      <c r="S5" s="171">
        <f t="shared" ref="S5:S16" si="2">(IF(R5="","",IF(OR($J5=0,$J5="",P5=""),"",R5/$J5)))</f>
        <v>1</v>
      </c>
      <c r="T5" s="171">
        <f t="shared" ref="T5:T17" si="3">(IF(OR($M5="",S5=""),"",IF(OR($M5=0,S5=0),0,IF((S5*100%)/$M5&gt;100%,100%,(S5*100%)/$M5))))</f>
        <v>1</v>
      </c>
      <c r="U5" s="172" t="str">
        <f t="shared" ref="U5:U17" si="4">IF(R5="","",IF(T5&lt;100%, IF(T5&lt;100%, "ALERTA","EN TERMINO"), IF(T5=100%, "OK", "EN TERMINO")))</f>
        <v>OK</v>
      </c>
      <c r="V5" s="188" t="s">
        <v>280</v>
      </c>
      <c r="W5" s="176" t="str">
        <f>IF(S5=100%,IF(S5&gt;=100%,"CUMPLIDA","PENDIENTE"),IF(S5&lt;100%,"ATENCIÓN","PENDIENTE"))</f>
        <v>CUMPLIDA</v>
      </c>
      <c r="X5" s="173" t="s">
        <v>216</v>
      </c>
      <c r="Y5" s="174" t="str">
        <f t="shared" si="1"/>
        <v>CERRADO</v>
      </c>
      <c r="Z5" s="174" t="s">
        <v>218</v>
      </c>
      <c r="AA5" s="169" t="s">
        <v>227</v>
      </c>
    </row>
    <row r="6" spans="1:27" ht="45" customHeight="1" x14ac:dyDescent="0.2">
      <c r="B6" s="182" t="s">
        <v>220</v>
      </c>
      <c r="C6" s="261"/>
      <c r="D6" s="185" t="s">
        <v>219</v>
      </c>
      <c r="E6" s="183">
        <v>1</v>
      </c>
      <c r="F6" s="184" t="s">
        <v>222</v>
      </c>
      <c r="G6" s="213" t="s">
        <v>223</v>
      </c>
      <c r="H6" s="216" t="s">
        <v>228</v>
      </c>
      <c r="I6" s="214" t="s">
        <v>229</v>
      </c>
      <c r="J6" s="169">
        <v>7</v>
      </c>
      <c r="K6" s="182" t="s">
        <v>80</v>
      </c>
      <c r="L6" s="180" t="s">
        <v>264</v>
      </c>
      <c r="M6" s="186">
        <v>1</v>
      </c>
      <c r="N6" s="215">
        <v>44866</v>
      </c>
      <c r="O6" s="217">
        <v>45137</v>
      </c>
      <c r="P6" s="177">
        <v>44926</v>
      </c>
      <c r="Q6" s="219" t="s">
        <v>267</v>
      </c>
      <c r="R6" s="218">
        <v>0</v>
      </c>
      <c r="S6" s="171">
        <f t="shared" si="2"/>
        <v>0</v>
      </c>
      <c r="T6" s="171">
        <f t="shared" si="3"/>
        <v>0</v>
      </c>
      <c r="U6" s="172" t="str">
        <f t="shared" si="4"/>
        <v>ALERTA</v>
      </c>
      <c r="V6" s="188" t="s">
        <v>281</v>
      </c>
      <c r="W6" s="176" t="str">
        <f>IF(S6=100%,IF(S6&gt;=100%,"CUMPLIDA","PENDIENTE"),IF(S6&lt;100%,"PENDIENTE","PENDIENTE"))</f>
        <v>PENDIENTE</v>
      </c>
      <c r="X6" s="173" t="s">
        <v>216</v>
      </c>
      <c r="Y6" s="149" t="str">
        <f t="shared" si="1"/>
        <v>ABIERTO</v>
      </c>
      <c r="Z6" s="174" t="s">
        <v>218</v>
      </c>
      <c r="AA6" s="323" t="s">
        <v>302</v>
      </c>
    </row>
    <row r="7" spans="1:27" ht="45" customHeight="1" x14ac:dyDescent="0.25">
      <c r="B7" s="182" t="s">
        <v>220</v>
      </c>
      <c r="C7" s="261"/>
      <c r="D7" s="185" t="s">
        <v>219</v>
      </c>
      <c r="E7" s="183">
        <v>1</v>
      </c>
      <c r="F7" s="184" t="s">
        <v>222</v>
      </c>
      <c r="G7" s="213" t="s">
        <v>223</v>
      </c>
      <c r="H7" s="216" t="s">
        <v>230</v>
      </c>
      <c r="I7" s="214" t="s">
        <v>231</v>
      </c>
      <c r="J7" s="220">
        <v>1</v>
      </c>
      <c r="K7" s="182" t="s">
        <v>80</v>
      </c>
      <c r="L7" s="180" t="s">
        <v>264</v>
      </c>
      <c r="M7" s="186">
        <v>1</v>
      </c>
      <c r="N7" s="215">
        <v>44866</v>
      </c>
      <c r="O7" s="217">
        <v>45137</v>
      </c>
      <c r="P7" s="177">
        <v>44926</v>
      </c>
      <c r="Q7" s="189" t="s">
        <v>268</v>
      </c>
      <c r="R7" s="218">
        <v>0</v>
      </c>
      <c r="S7" s="171">
        <f t="shared" si="2"/>
        <v>0</v>
      </c>
      <c r="T7" s="171">
        <f t="shared" si="3"/>
        <v>0</v>
      </c>
      <c r="U7" s="172" t="str">
        <f t="shared" si="4"/>
        <v>ALERTA</v>
      </c>
      <c r="V7" s="188" t="s">
        <v>281</v>
      </c>
      <c r="W7" s="176" t="str">
        <f t="shared" ref="W7:W16" si="5">IF(S7=100%,IF(S7&gt;=100%,"CUMPLIDA","PENDIENTE"),IF(S7&lt;100%,"PENDIENTE","PENDIENTE"))</f>
        <v>PENDIENTE</v>
      </c>
      <c r="X7" s="173" t="s">
        <v>216</v>
      </c>
      <c r="Y7" s="149" t="str">
        <f t="shared" si="1"/>
        <v>ABIERTO</v>
      </c>
      <c r="Z7" s="174" t="s">
        <v>218</v>
      </c>
      <c r="AA7" s="323" t="s">
        <v>302</v>
      </c>
    </row>
    <row r="8" spans="1:27" ht="45" customHeight="1" x14ac:dyDescent="0.2">
      <c r="B8" s="182" t="s">
        <v>220</v>
      </c>
      <c r="C8" s="261"/>
      <c r="D8" s="185" t="s">
        <v>219</v>
      </c>
      <c r="E8" s="183">
        <v>1</v>
      </c>
      <c r="F8" s="184" t="s">
        <v>222</v>
      </c>
      <c r="G8" s="213" t="s">
        <v>223</v>
      </c>
      <c r="H8" s="221" t="s">
        <v>232</v>
      </c>
      <c r="I8" s="214" t="s">
        <v>233</v>
      </c>
      <c r="J8" s="169">
        <v>1</v>
      </c>
      <c r="K8" s="182" t="s">
        <v>80</v>
      </c>
      <c r="L8" s="180" t="s">
        <v>264</v>
      </c>
      <c r="M8" s="186">
        <v>1</v>
      </c>
      <c r="N8" s="222">
        <v>44573</v>
      </c>
      <c r="O8" s="217">
        <v>45107</v>
      </c>
      <c r="P8" s="177">
        <v>44926</v>
      </c>
      <c r="Q8" s="219" t="s">
        <v>269</v>
      </c>
      <c r="R8" s="218">
        <v>0</v>
      </c>
      <c r="S8" s="171">
        <f t="shared" si="2"/>
        <v>0</v>
      </c>
      <c r="T8" s="171">
        <f t="shared" si="3"/>
        <v>0</v>
      </c>
      <c r="U8" s="172" t="str">
        <f t="shared" si="4"/>
        <v>ALERTA</v>
      </c>
      <c r="V8" s="188" t="s">
        <v>282</v>
      </c>
      <c r="W8" s="176" t="str">
        <f t="shared" si="5"/>
        <v>PENDIENTE</v>
      </c>
      <c r="X8" s="173" t="s">
        <v>216</v>
      </c>
      <c r="Y8" s="149" t="str">
        <f t="shared" si="1"/>
        <v>ABIERTO</v>
      </c>
      <c r="Z8" s="174" t="s">
        <v>218</v>
      </c>
      <c r="AA8" s="323" t="s">
        <v>302</v>
      </c>
    </row>
    <row r="9" spans="1:27" ht="45" customHeight="1" x14ac:dyDescent="0.2">
      <c r="B9" s="182" t="s">
        <v>220</v>
      </c>
      <c r="C9" s="261"/>
      <c r="D9" s="185" t="s">
        <v>219</v>
      </c>
      <c r="E9" s="181">
        <v>2</v>
      </c>
      <c r="F9" s="223" t="s">
        <v>234</v>
      </c>
      <c r="G9" s="223" t="s">
        <v>235</v>
      </c>
      <c r="H9" s="221" t="s">
        <v>236</v>
      </c>
      <c r="I9" s="214" t="s">
        <v>237</v>
      </c>
      <c r="J9" s="224">
        <v>5</v>
      </c>
      <c r="K9" s="182" t="s">
        <v>80</v>
      </c>
      <c r="L9" s="180" t="s">
        <v>264</v>
      </c>
      <c r="M9" s="186">
        <v>1</v>
      </c>
      <c r="N9" s="225">
        <v>2023</v>
      </c>
      <c r="O9" s="225">
        <v>2026</v>
      </c>
      <c r="P9" s="177">
        <v>44926</v>
      </c>
      <c r="Q9" s="219" t="s">
        <v>270</v>
      </c>
      <c r="R9" s="218">
        <v>0</v>
      </c>
      <c r="S9" s="171">
        <f t="shared" si="2"/>
        <v>0</v>
      </c>
      <c r="T9" s="171">
        <f t="shared" si="3"/>
        <v>0</v>
      </c>
      <c r="U9" s="172" t="str">
        <f t="shared" si="4"/>
        <v>ALERTA</v>
      </c>
      <c r="V9" s="188" t="s">
        <v>283</v>
      </c>
      <c r="W9" s="176" t="str">
        <f t="shared" si="5"/>
        <v>PENDIENTE</v>
      </c>
      <c r="X9" s="173" t="s">
        <v>216</v>
      </c>
      <c r="Y9" s="149" t="str">
        <f t="shared" si="1"/>
        <v>ABIERTO</v>
      </c>
      <c r="Z9" s="174" t="s">
        <v>218</v>
      </c>
      <c r="AA9" s="323" t="s">
        <v>302</v>
      </c>
    </row>
    <row r="10" spans="1:27" ht="45" customHeight="1" x14ac:dyDescent="0.25">
      <c r="B10" s="182" t="s">
        <v>220</v>
      </c>
      <c r="C10" s="261"/>
      <c r="D10" s="185" t="s">
        <v>219</v>
      </c>
      <c r="E10" s="181">
        <v>3</v>
      </c>
      <c r="F10" s="223" t="s">
        <v>238</v>
      </c>
      <c r="G10" s="223" t="s">
        <v>239</v>
      </c>
      <c r="H10" s="226" t="s">
        <v>240</v>
      </c>
      <c r="I10" s="214" t="s">
        <v>241</v>
      </c>
      <c r="J10" s="224">
        <v>5</v>
      </c>
      <c r="K10" s="182" t="s">
        <v>80</v>
      </c>
      <c r="L10" s="180" t="s">
        <v>264</v>
      </c>
      <c r="M10" s="186">
        <v>1</v>
      </c>
      <c r="N10" s="225">
        <v>2026</v>
      </c>
      <c r="O10" s="225">
        <v>2028</v>
      </c>
      <c r="P10" s="177">
        <v>44926</v>
      </c>
      <c r="Q10" s="227" t="s">
        <v>271</v>
      </c>
      <c r="R10" s="228">
        <v>0</v>
      </c>
      <c r="S10" s="171">
        <f t="shared" si="2"/>
        <v>0</v>
      </c>
      <c r="T10" s="171">
        <f t="shared" si="3"/>
        <v>0</v>
      </c>
      <c r="U10" s="172" t="str">
        <f t="shared" si="4"/>
        <v>ALERTA</v>
      </c>
      <c r="V10" s="188" t="s">
        <v>284</v>
      </c>
      <c r="W10" s="176" t="str">
        <f t="shared" si="5"/>
        <v>PENDIENTE</v>
      </c>
      <c r="X10" s="173" t="s">
        <v>216</v>
      </c>
      <c r="Y10" s="149" t="str">
        <f t="shared" si="1"/>
        <v>ABIERTO</v>
      </c>
      <c r="Z10" s="174" t="s">
        <v>218</v>
      </c>
      <c r="AA10" s="323" t="s">
        <v>302</v>
      </c>
    </row>
    <row r="11" spans="1:27" ht="45" customHeight="1" x14ac:dyDescent="0.2">
      <c r="B11" s="182" t="s">
        <v>220</v>
      </c>
      <c r="C11" s="262"/>
      <c r="D11" s="185" t="s">
        <v>219</v>
      </c>
      <c r="E11" s="181">
        <v>4</v>
      </c>
      <c r="F11" s="223" t="s">
        <v>242</v>
      </c>
      <c r="G11" s="223" t="s">
        <v>239</v>
      </c>
      <c r="H11" s="226" t="s">
        <v>243</v>
      </c>
      <c r="I11" s="214" t="s">
        <v>244</v>
      </c>
      <c r="J11" s="224">
        <v>1</v>
      </c>
      <c r="K11" s="182" t="s">
        <v>80</v>
      </c>
      <c r="L11" s="180" t="s">
        <v>264</v>
      </c>
      <c r="M11" s="186">
        <v>1</v>
      </c>
      <c r="N11" s="225">
        <v>2028</v>
      </c>
      <c r="O11" s="225">
        <v>2028</v>
      </c>
      <c r="P11" s="177">
        <v>44926</v>
      </c>
      <c r="Q11" s="229" t="s">
        <v>272</v>
      </c>
      <c r="R11" s="228">
        <v>0</v>
      </c>
      <c r="S11" s="171">
        <f t="shared" si="2"/>
        <v>0</v>
      </c>
      <c r="T11" s="171">
        <f t="shared" si="3"/>
        <v>0</v>
      </c>
      <c r="U11" s="172" t="str">
        <f t="shared" si="4"/>
        <v>ALERTA</v>
      </c>
      <c r="V11" s="188" t="s">
        <v>284</v>
      </c>
      <c r="W11" s="176" t="str">
        <f t="shared" si="5"/>
        <v>PENDIENTE</v>
      </c>
      <c r="X11" s="173" t="s">
        <v>216</v>
      </c>
      <c r="Y11" s="149" t="str">
        <f t="shared" si="1"/>
        <v>ABIERTO</v>
      </c>
      <c r="Z11" s="174" t="s">
        <v>218</v>
      </c>
      <c r="AA11" s="323" t="s">
        <v>302</v>
      </c>
    </row>
    <row r="12" spans="1:27" ht="45" customHeight="1" x14ac:dyDescent="0.25">
      <c r="B12" s="182" t="s">
        <v>220</v>
      </c>
      <c r="C12" s="212" t="s">
        <v>245</v>
      </c>
      <c r="D12" s="185" t="s">
        <v>219</v>
      </c>
      <c r="E12" s="181">
        <v>5</v>
      </c>
      <c r="F12" s="230" t="s">
        <v>246</v>
      </c>
      <c r="G12" s="182" t="s">
        <v>247</v>
      </c>
      <c r="H12" s="231" t="s">
        <v>248</v>
      </c>
      <c r="I12" s="182" t="s">
        <v>249</v>
      </c>
      <c r="J12" s="224">
        <v>1</v>
      </c>
      <c r="K12" s="182" t="s">
        <v>80</v>
      </c>
      <c r="L12" s="182" t="s">
        <v>264</v>
      </c>
      <c r="M12" s="186">
        <v>1</v>
      </c>
      <c r="N12" s="232">
        <v>44927</v>
      </c>
      <c r="O12" s="232">
        <v>45169</v>
      </c>
      <c r="P12" s="177">
        <v>44926</v>
      </c>
      <c r="Q12" s="189" t="s">
        <v>273</v>
      </c>
      <c r="R12" s="218">
        <v>0.02</v>
      </c>
      <c r="S12" s="171">
        <f t="shared" si="2"/>
        <v>0.02</v>
      </c>
      <c r="T12" s="171">
        <f t="shared" si="3"/>
        <v>0.02</v>
      </c>
      <c r="U12" s="172" t="str">
        <f t="shared" si="4"/>
        <v>ALERTA</v>
      </c>
      <c r="V12" s="188" t="s">
        <v>285</v>
      </c>
      <c r="W12" s="176" t="str">
        <f t="shared" si="5"/>
        <v>PENDIENTE</v>
      </c>
      <c r="X12" s="173" t="s">
        <v>216</v>
      </c>
      <c r="Y12" s="149" t="str">
        <f t="shared" si="1"/>
        <v>ABIERTO</v>
      </c>
      <c r="Z12" s="174" t="s">
        <v>218</v>
      </c>
      <c r="AA12" s="323" t="s">
        <v>302</v>
      </c>
    </row>
    <row r="13" spans="1:27" ht="45" customHeight="1" x14ac:dyDescent="0.2">
      <c r="B13" s="182" t="s">
        <v>220</v>
      </c>
      <c r="C13" s="260" t="s">
        <v>250</v>
      </c>
      <c r="D13" s="185" t="s">
        <v>219</v>
      </c>
      <c r="E13" s="183">
        <v>7</v>
      </c>
      <c r="F13" s="233" t="s">
        <v>251</v>
      </c>
      <c r="G13" s="234" t="s">
        <v>252</v>
      </c>
      <c r="H13" s="230" t="s">
        <v>253</v>
      </c>
      <c r="I13" s="235" t="s">
        <v>254</v>
      </c>
      <c r="J13" s="224">
        <v>2</v>
      </c>
      <c r="K13" s="182" t="s">
        <v>80</v>
      </c>
      <c r="L13" s="180" t="s">
        <v>264</v>
      </c>
      <c r="M13" s="186">
        <v>1</v>
      </c>
      <c r="N13" s="236">
        <v>44897</v>
      </c>
      <c r="O13" s="236">
        <v>45046</v>
      </c>
      <c r="P13" s="177">
        <v>44926</v>
      </c>
      <c r="Q13" s="219" t="s">
        <v>274</v>
      </c>
      <c r="R13" s="218">
        <v>0</v>
      </c>
      <c r="S13" s="171">
        <f t="shared" si="2"/>
        <v>0</v>
      </c>
      <c r="T13" s="171">
        <f t="shared" si="3"/>
        <v>0</v>
      </c>
      <c r="U13" s="172" t="str">
        <f t="shared" si="4"/>
        <v>ALERTA</v>
      </c>
      <c r="V13" s="188" t="s">
        <v>284</v>
      </c>
      <c r="W13" s="176" t="str">
        <f t="shared" si="5"/>
        <v>PENDIENTE</v>
      </c>
      <c r="X13" s="173" t="s">
        <v>216</v>
      </c>
      <c r="Y13" s="149" t="str">
        <f t="shared" si="1"/>
        <v>ABIERTO</v>
      </c>
      <c r="Z13" s="174" t="s">
        <v>218</v>
      </c>
      <c r="AA13" s="323" t="s">
        <v>302</v>
      </c>
    </row>
    <row r="14" spans="1:27" ht="45" customHeight="1" x14ac:dyDescent="0.2">
      <c r="B14" s="182" t="s">
        <v>220</v>
      </c>
      <c r="C14" s="261"/>
      <c r="D14" s="185" t="s">
        <v>219</v>
      </c>
      <c r="E14" s="183">
        <v>7</v>
      </c>
      <c r="F14" s="233" t="s">
        <v>251</v>
      </c>
      <c r="G14" s="234" t="s">
        <v>252</v>
      </c>
      <c r="H14" s="230" t="s">
        <v>255</v>
      </c>
      <c r="I14" s="182" t="s">
        <v>231</v>
      </c>
      <c r="J14" s="224">
        <v>1</v>
      </c>
      <c r="K14" s="182" t="s">
        <v>80</v>
      </c>
      <c r="L14" s="180" t="s">
        <v>264</v>
      </c>
      <c r="M14" s="186">
        <v>1</v>
      </c>
      <c r="N14" s="236">
        <v>44897</v>
      </c>
      <c r="O14" s="236">
        <v>45046</v>
      </c>
      <c r="P14" s="177">
        <v>44926</v>
      </c>
      <c r="Q14" s="219" t="s">
        <v>275</v>
      </c>
      <c r="R14" s="218">
        <v>0.3</v>
      </c>
      <c r="S14" s="171">
        <f t="shared" si="2"/>
        <v>0.3</v>
      </c>
      <c r="T14" s="171">
        <f t="shared" si="3"/>
        <v>0.3</v>
      </c>
      <c r="U14" s="172" t="str">
        <f t="shared" si="4"/>
        <v>ALERTA</v>
      </c>
      <c r="V14" s="188" t="s">
        <v>284</v>
      </c>
      <c r="W14" s="176" t="str">
        <f t="shared" si="5"/>
        <v>PENDIENTE</v>
      </c>
      <c r="X14" s="173" t="s">
        <v>216</v>
      </c>
      <c r="Y14" s="149" t="str">
        <f t="shared" si="1"/>
        <v>ABIERTO</v>
      </c>
      <c r="Z14" s="174" t="s">
        <v>218</v>
      </c>
      <c r="AA14" s="323" t="s">
        <v>302</v>
      </c>
    </row>
    <row r="15" spans="1:27" ht="45" customHeight="1" x14ac:dyDescent="0.2">
      <c r="B15" s="182" t="s">
        <v>220</v>
      </c>
      <c r="C15" s="261"/>
      <c r="D15" s="185" t="s">
        <v>219</v>
      </c>
      <c r="E15" s="183">
        <v>7</v>
      </c>
      <c r="F15" s="233" t="s">
        <v>251</v>
      </c>
      <c r="G15" s="234" t="s">
        <v>252</v>
      </c>
      <c r="H15" s="230" t="s">
        <v>256</v>
      </c>
      <c r="I15" s="182" t="s">
        <v>257</v>
      </c>
      <c r="J15" s="224">
        <v>1</v>
      </c>
      <c r="K15" s="182" t="s">
        <v>80</v>
      </c>
      <c r="L15" s="180" t="s">
        <v>264</v>
      </c>
      <c r="M15" s="186">
        <v>1</v>
      </c>
      <c r="N15" s="236">
        <v>44897</v>
      </c>
      <c r="O15" s="236">
        <v>45046</v>
      </c>
      <c r="P15" s="177">
        <v>44926</v>
      </c>
      <c r="Q15" s="219" t="s">
        <v>276</v>
      </c>
      <c r="R15" s="218">
        <v>0</v>
      </c>
      <c r="S15" s="171">
        <f t="shared" si="2"/>
        <v>0</v>
      </c>
      <c r="T15" s="171">
        <f t="shared" si="3"/>
        <v>0</v>
      </c>
      <c r="U15" s="172" t="str">
        <f t="shared" si="4"/>
        <v>ALERTA</v>
      </c>
      <c r="V15" s="188" t="s">
        <v>284</v>
      </c>
      <c r="W15" s="176" t="str">
        <f t="shared" si="5"/>
        <v>PENDIENTE</v>
      </c>
      <c r="X15" s="173" t="s">
        <v>216</v>
      </c>
      <c r="Y15" s="149" t="str">
        <f t="shared" si="1"/>
        <v>ABIERTO</v>
      </c>
      <c r="Z15" s="174" t="s">
        <v>218</v>
      </c>
      <c r="AA15" s="323" t="s">
        <v>302</v>
      </c>
    </row>
    <row r="16" spans="1:27" s="143" customFormat="1" ht="45" customHeight="1" x14ac:dyDescent="0.2">
      <c r="A16" s="142"/>
      <c r="B16" s="182" t="s">
        <v>220</v>
      </c>
      <c r="C16" s="261"/>
      <c r="D16" s="185" t="s">
        <v>219</v>
      </c>
      <c r="E16" s="183">
        <v>7</v>
      </c>
      <c r="F16" s="233" t="s">
        <v>251</v>
      </c>
      <c r="G16" s="234" t="s">
        <v>252</v>
      </c>
      <c r="H16" s="230" t="s">
        <v>258</v>
      </c>
      <c r="I16" s="237" t="s">
        <v>259</v>
      </c>
      <c r="J16" s="224">
        <v>1</v>
      </c>
      <c r="K16" s="182" t="s">
        <v>80</v>
      </c>
      <c r="L16" s="180" t="s">
        <v>264</v>
      </c>
      <c r="M16" s="186">
        <v>1</v>
      </c>
      <c r="N16" s="236">
        <v>44897</v>
      </c>
      <c r="O16" s="236">
        <v>45046</v>
      </c>
      <c r="P16" s="177">
        <v>44926</v>
      </c>
      <c r="Q16" s="189" t="s">
        <v>277</v>
      </c>
      <c r="R16" s="218">
        <v>0</v>
      </c>
      <c r="S16" s="171">
        <f t="shared" si="2"/>
        <v>0</v>
      </c>
      <c r="T16" s="171">
        <f t="shared" si="3"/>
        <v>0</v>
      </c>
      <c r="U16" s="172" t="str">
        <f t="shared" si="4"/>
        <v>ALERTA</v>
      </c>
      <c r="V16" s="188" t="s">
        <v>284</v>
      </c>
      <c r="W16" s="176" t="str">
        <f t="shared" si="5"/>
        <v>PENDIENTE</v>
      </c>
      <c r="X16" s="173" t="s">
        <v>216</v>
      </c>
      <c r="Y16" s="149" t="str">
        <f t="shared" si="1"/>
        <v>ABIERTO</v>
      </c>
      <c r="Z16" s="174" t="s">
        <v>218</v>
      </c>
      <c r="AA16" s="323" t="s">
        <v>302</v>
      </c>
    </row>
    <row r="17" spans="1:27" s="143" customFormat="1" ht="45" customHeight="1" x14ac:dyDescent="0.2">
      <c r="A17" s="142"/>
      <c r="B17" s="182" t="s">
        <v>220</v>
      </c>
      <c r="C17" s="262"/>
      <c r="D17" s="185" t="s">
        <v>219</v>
      </c>
      <c r="E17" s="181">
        <v>10</v>
      </c>
      <c r="F17" s="238" t="s">
        <v>260</v>
      </c>
      <c r="G17" s="238" t="s">
        <v>261</v>
      </c>
      <c r="H17" s="230" t="s">
        <v>262</v>
      </c>
      <c r="I17" s="182" t="s">
        <v>263</v>
      </c>
      <c r="J17" s="224">
        <v>17</v>
      </c>
      <c r="K17" s="182" t="s">
        <v>80</v>
      </c>
      <c r="L17" s="180" t="s">
        <v>264</v>
      </c>
      <c r="M17" s="186">
        <v>1</v>
      </c>
      <c r="N17" s="239">
        <v>44836</v>
      </c>
      <c r="O17" s="240">
        <v>44926</v>
      </c>
      <c r="P17" s="177">
        <v>44926</v>
      </c>
      <c r="Q17" s="189" t="s">
        <v>278</v>
      </c>
      <c r="R17" s="218">
        <v>17</v>
      </c>
      <c r="S17" s="171">
        <f>(IF(R17="","",IF(OR($J17=0,$J17="",P17=""),"",R17/$J17)))</f>
        <v>1</v>
      </c>
      <c r="T17" s="171">
        <f t="shared" si="3"/>
        <v>1</v>
      </c>
      <c r="U17" s="172" t="str">
        <f t="shared" si="4"/>
        <v>OK</v>
      </c>
      <c r="V17" s="188" t="s">
        <v>286</v>
      </c>
      <c r="W17" s="176" t="str">
        <f t="shared" ref="W17" si="6">IF(S17=100%,IF(S17&gt;=100%,"CUMPLIDA","PENDIENTE"),IF(S17&lt;100%,"INCUMPLIDA","PENDIENTE"))</f>
        <v>CUMPLIDA</v>
      </c>
      <c r="X17" s="173" t="s">
        <v>216</v>
      </c>
      <c r="Y17" s="149" t="str">
        <f t="shared" si="1"/>
        <v>CERRADO</v>
      </c>
      <c r="Z17" s="174" t="s">
        <v>218</v>
      </c>
      <c r="AA17" s="323" t="s">
        <v>303</v>
      </c>
    </row>
  </sheetData>
  <mergeCells count="22">
    <mergeCell ref="P2:X2"/>
    <mergeCell ref="Y1:AA2"/>
    <mergeCell ref="P1:X1"/>
    <mergeCell ref="A2:A3"/>
    <mergeCell ref="B2:B3"/>
    <mergeCell ref="C2:C3"/>
    <mergeCell ref="K2:K3"/>
    <mergeCell ref="L2:L3"/>
    <mergeCell ref="M2:M3"/>
    <mergeCell ref="N2:N3"/>
    <mergeCell ref="O2:O3"/>
    <mergeCell ref="B1:F1"/>
    <mergeCell ref="H2:H3"/>
    <mergeCell ref="G1:O1"/>
    <mergeCell ref="C4:C11"/>
    <mergeCell ref="C13:C17"/>
    <mergeCell ref="I2:I3"/>
    <mergeCell ref="D2:D3"/>
    <mergeCell ref="E2:E3"/>
    <mergeCell ref="F2:F3"/>
    <mergeCell ref="G2:G3"/>
    <mergeCell ref="J2:J3"/>
  </mergeCells>
  <conditionalFormatting sqref="Y4:Y5">
    <cfRule type="containsText" dxfId="138" priority="50" operator="containsText" text="cerrada">
      <formula>NOT(ISERROR(SEARCH("cerrada",Y4)))</formula>
    </cfRule>
    <cfRule type="containsText" dxfId="137" priority="51" operator="containsText" text="cerrado">
      <formula>NOT(ISERROR(SEARCH("cerrado",Y4)))</formula>
    </cfRule>
    <cfRule type="containsText" dxfId="136" priority="52" operator="containsText" text="Abierto">
      <formula>NOT(ISERROR(SEARCH("Abierto",Y4)))</formula>
    </cfRule>
  </conditionalFormatting>
  <conditionalFormatting sqref="U4:U17">
    <cfRule type="containsText" dxfId="135" priority="42" stopIfTrue="1" operator="containsText" text="EN TERMINO">
      <formula>NOT(ISERROR(SEARCH("EN TERMINO",U4)))</formula>
    </cfRule>
    <cfRule type="containsText" priority="43" operator="containsText" text="AMARILLO">
      <formula>NOT(ISERROR(SEARCH("AMARILLO",U4)))</formula>
    </cfRule>
    <cfRule type="containsText" dxfId="134" priority="44" stopIfTrue="1" operator="containsText" text="ALERTA">
      <formula>NOT(ISERROR(SEARCH("ALERTA",U4)))</formula>
    </cfRule>
    <cfRule type="containsText" dxfId="133" priority="45" stopIfTrue="1" operator="containsText" text="OK">
      <formula>NOT(ISERROR(SEARCH("OK",U4)))</formula>
    </cfRule>
  </conditionalFormatting>
  <conditionalFormatting sqref="U4:U17">
    <cfRule type="dataBar" priority="46">
      <dataBar>
        <cfvo type="min"/>
        <cfvo type="max"/>
        <color rgb="FF638EC6"/>
      </dataBar>
    </cfRule>
  </conditionalFormatting>
  <conditionalFormatting sqref="Y6:Y17">
    <cfRule type="containsText" dxfId="132" priority="39" operator="containsText" text="cerrada">
      <formula>NOT(ISERROR(SEARCH("cerrada",Y6)))</formula>
    </cfRule>
    <cfRule type="containsText" dxfId="131" priority="40" operator="containsText" text="cerrado">
      <formula>NOT(ISERROR(SEARCH("cerrado",Y6)))</formula>
    </cfRule>
    <cfRule type="containsText" dxfId="130" priority="41" operator="containsText" text="Abierto">
      <formula>NOT(ISERROR(SEARCH("Abierto",Y6)))</formula>
    </cfRule>
  </conditionalFormatting>
  <conditionalFormatting sqref="W4:W17">
    <cfRule type="containsText" dxfId="129" priority="30" stopIfTrue="1" operator="containsText" text="CUMPLIDA">
      <formula>NOT(ISERROR(SEARCH("CUMPLIDA",W4)))</formula>
    </cfRule>
  </conditionalFormatting>
  <conditionalFormatting sqref="W4:W17">
    <cfRule type="containsText" dxfId="128" priority="29" stopIfTrue="1" operator="containsText" text="INCUMPLIDA">
      <formula>NOT(ISERROR(SEARCH("INCUMPLIDA",W4)))</formula>
    </cfRule>
  </conditionalFormatting>
  <conditionalFormatting sqref="W4:W17">
    <cfRule type="containsText" dxfId="127" priority="28" stopIfTrue="1" operator="containsText" text="PENDIENTE">
      <formula>NOT(ISERROR(SEARCH("PENDIENTE",W4)))</formula>
    </cfRule>
  </conditionalFormatting>
  <conditionalFormatting sqref="W5">
    <cfRule type="containsText" dxfId="126" priority="27" operator="containsText" text="ATENCIÓN">
      <formula>NOT(ISERROR(SEARCH("ATENCIÓN",W5)))</formula>
    </cfRule>
  </conditionalFormatting>
  <dataValidations count="5">
    <dataValidation type="list" allowBlank="1" showInputMessage="1" showErrorMessage="1" sqref="L4:L17" xr:uid="{25E9464B-D0D9-41D3-B013-5DBAEBEF6DCA}">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9:J17" xr:uid="{88966F04-A04E-4CB8-9D5E-272A1262FF2B}">
      <formula1>-2147483647</formula1>
      <formula2>2147483647</formula2>
    </dataValidation>
    <dataValidation type="list" allowBlank="1" showInputMessage="1" showErrorMessage="1" sqref="K4:K17" xr:uid="{52DA1E70-B55E-447B-A9C2-E316438FEF4B}">
      <formula1>"Correctiva, Preventiva, Acción de mejora"</formula1>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O4" xr:uid="{C06D0143-0ACF-44AA-AE25-8B4C135433C6}">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N9:O11 N13:O16" xr:uid="{2B4103CC-63E4-422A-BDE2-DF1B93CBCA08}">
      <formula1>1900/1/1</formula1>
      <formula2>3000/1/1</formula2>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284"/>
      <c r="B1" s="284"/>
      <c r="C1" s="284"/>
      <c r="D1" s="284"/>
      <c r="E1" s="284"/>
      <c r="F1" s="284"/>
      <c r="G1" s="284"/>
      <c r="H1" s="283" t="s">
        <v>0</v>
      </c>
      <c r="I1" s="283"/>
      <c r="J1" s="283"/>
      <c r="K1" s="283"/>
      <c r="L1" s="283"/>
      <c r="M1" s="283"/>
      <c r="N1" s="283"/>
      <c r="O1" s="283"/>
      <c r="P1" s="283"/>
      <c r="Q1" s="283"/>
      <c r="R1" s="283"/>
      <c r="S1" s="46"/>
      <c r="T1" s="285" t="s">
        <v>1</v>
      </c>
      <c r="U1" s="285"/>
      <c r="V1" s="285"/>
      <c r="W1" s="285"/>
      <c r="X1" s="285"/>
      <c r="Y1" s="285"/>
      <c r="Z1" s="285"/>
      <c r="AA1" s="285"/>
      <c r="AB1" s="285"/>
      <c r="AC1" s="286" t="s">
        <v>2</v>
      </c>
      <c r="AD1" s="286"/>
      <c r="AE1" s="286"/>
      <c r="AF1" s="286"/>
      <c r="AG1" s="286"/>
      <c r="AH1" s="286"/>
      <c r="AI1" s="286"/>
      <c r="AJ1" s="286"/>
      <c r="AK1" s="51"/>
      <c r="AL1" s="287" t="s">
        <v>3</v>
      </c>
      <c r="AM1" s="287"/>
      <c r="AN1" s="287"/>
      <c r="AO1" s="287"/>
      <c r="AP1" s="287"/>
      <c r="AQ1" s="287"/>
      <c r="AR1" s="287"/>
      <c r="AS1" s="287"/>
      <c r="AT1" s="52"/>
      <c r="AU1" s="279" t="s">
        <v>4</v>
      </c>
      <c r="AV1" s="279"/>
      <c r="AW1" s="279"/>
      <c r="AX1" s="279"/>
      <c r="AY1" s="279"/>
      <c r="AZ1" s="279"/>
      <c r="BA1" s="279"/>
      <c r="BB1" s="279"/>
      <c r="BC1" s="53"/>
      <c r="BD1" s="281" t="s">
        <v>5</v>
      </c>
      <c r="BE1" s="281"/>
      <c r="BF1" s="281"/>
      <c r="BG1" s="281"/>
      <c r="BH1" s="281"/>
      <c r="BI1" s="30"/>
      <c r="BJ1" s="30"/>
      <c r="BK1" s="30"/>
    </row>
    <row r="2" spans="1:63" ht="39.950000000000003" customHeight="1" x14ac:dyDescent="0.25">
      <c r="A2" s="282" t="s">
        <v>6</v>
      </c>
      <c r="B2" s="282" t="s">
        <v>7</v>
      </c>
      <c r="C2" s="282" t="s">
        <v>8</v>
      </c>
      <c r="D2" s="282" t="s">
        <v>9</v>
      </c>
      <c r="E2" s="282" t="s">
        <v>10</v>
      </c>
      <c r="F2" s="282" t="s">
        <v>11</v>
      </c>
      <c r="G2" s="282" t="s">
        <v>13</v>
      </c>
      <c r="H2" s="280" t="s">
        <v>14</v>
      </c>
      <c r="I2" s="283" t="s">
        <v>15</v>
      </c>
      <c r="J2" s="283"/>
      <c r="K2" s="283"/>
      <c r="L2" s="280" t="s">
        <v>16</v>
      </c>
      <c r="M2" s="280" t="s">
        <v>17</v>
      </c>
      <c r="N2" s="280" t="s">
        <v>18</v>
      </c>
      <c r="O2" s="280" t="s">
        <v>19</v>
      </c>
      <c r="P2" s="280" t="s">
        <v>20</v>
      </c>
      <c r="Q2" s="280" t="s">
        <v>21</v>
      </c>
      <c r="R2" s="280" t="s">
        <v>22</v>
      </c>
      <c r="S2" s="44"/>
      <c r="T2" s="289" t="s">
        <v>23</v>
      </c>
      <c r="U2" s="289" t="s">
        <v>24</v>
      </c>
      <c r="V2" s="289" t="s">
        <v>25</v>
      </c>
      <c r="W2" s="289" t="s">
        <v>26</v>
      </c>
      <c r="X2" s="289" t="s">
        <v>27</v>
      </c>
      <c r="Y2" s="289" t="s">
        <v>28</v>
      </c>
      <c r="Z2" s="289" t="s">
        <v>29</v>
      </c>
      <c r="AA2" s="289" t="s">
        <v>30</v>
      </c>
      <c r="AB2" s="45"/>
      <c r="AC2" s="288" t="s">
        <v>31</v>
      </c>
      <c r="AD2" s="288" t="s">
        <v>131</v>
      </c>
      <c r="AE2" s="288" t="s">
        <v>33</v>
      </c>
      <c r="AF2" s="288" t="s">
        <v>34</v>
      </c>
      <c r="AG2" s="288" t="s">
        <v>35</v>
      </c>
      <c r="AH2" s="288" t="s">
        <v>36</v>
      </c>
      <c r="AI2" s="288" t="s">
        <v>37</v>
      </c>
      <c r="AJ2" s="288" t="s">
        <v>38</v>
      </c>
      <c r="AK2" s="43"/>
      <c r="AL2" s="290" t="s">
        <v>39</v>
      </c>
      <c r="AM2" s="290" t="s">
        <v>40</v>
      </c>
      <c r="AN2" s="290" t="s">
        <v>41</v>
      </c>
      <c r="AO2" s="290" t="s">
        <v>42</v>
      </c>
      <c r="AP2" s="290" t="s">
        <v>43</v>
      </c>
      <c r="AQ2" s="290" t="s">
        <v>44</v>
      </c>
      <c r="AR2" s="290" t="s">
        <v>45</v>
      </c>
      <c r="AS2" s="290" t="s">
        <v>46</v>
      </c>
      <c r="AT2" s="48"/>
      <c r="AU2" s="292" t="s">
        <v>39</v>
      </c>
      <c r="AV2" s="47"/>
      <c r="AW2" s="292" t="s">
        <v>40</v>
      </c>
      <c r="AX2" s="292" t="s">
        <v>41</v>
      </c>
      <c r="AY2" s="292" t="s">
        <v>42</v>
      </c>
      <c r="AZ2" s="292" t="s">
        <v>47</v>
      </c>
      <c r="BA2" s="292" t="s">
        <v>44</v>
      </c>
      <c r="BB2" s="292" t="s">
        <v>45</v>
      </c>
      <c r="BC2" s="292" t="s">
        <v>48</v>
      </c>
      <c r="BD2" s="291" t="s">
        <v>49</v>
      </c>
      <c r="BE2" s="291" t="s">
        <v>50</v>
      </c>
      <c r="BF2" s="291" t="s">
        <v>51</v>
      </c>
      <c r="BG2" s="291" t="s">
        <v>52</v>
      </c>
      <c r="BH2" s="293" t="s">
        <v>53</v>
      </c>
      <c r="BI2" s="291" t="s">
        <v>51</v>
      </c>
      <c r="BJ2" s="291" t="s">
        <v>52</v>
      </c>
      <c r="BK2" s="293" t="s">
        <v>53</v>
      </c>
    </row>
    <row r="3" spans="1:63" ht="39.950000000000003" customHeight="1" x14ac:dyDescent="0.25">
      <c r="A3" s="282"/>
      <c r="B3" s="282"/>
      <c r="C3" s="282"/>
      <c r="D3" s="282"/>
      <c r="E3" s="282"/>
      <c r="F3" s="282"/>
      <c r="G3" s="282"/>
      <c r="H3" s="280"/>
      <c r="I3" s="34" t="s">
        <v>54</v>
      </c>
      <c r="J3" s="44" t="s">
        <v>55</v>
      </c>
      <c r="K3" s="44" t="s">
        <v>56</v>
      </c>
      <c r="L3" s="280"/>
      <c r="M3" s="280"/>
      <c r="N3" s="280"/>
      <c r="O3" s="280"/>
      <c r="P3" s="280"/>
      <c r="Q3" s="280"/>
      <c r="R3" s="280"/>
      <c r="S3" s="44" t="s">
        <v>57</v>
      </c>
      <c r="T3" s="289"/>
      <c r="U3" s="289"/>
      <c r="V3" s="289"/>
      <c r="W3" s="289"/>
      <c r="X3" s="289"/>
      <c r="Y3" s="289"/>
      <c r="Z3" s="289"/>
      <c r="AA3" s="289"/>
      <c r="AB3" s="45" t="s">
        <v>49</v>
      </c>
      <c r="AC3" s="288"/>
      <c r="AD3" s="288"/>
      <c r="AE3" s="288"/>
      <c r="AF3" s="288"/>
      <c r="AG3" s="288"/>
      <c r="AH3" s="288"/>
      <c r="AI3" s="288"/>
      <c r="AJ3" s="288"/>
      <c r="AK3" s="43" t="s">
        <v>49</v>
      </c>
      <c r="AL3" s="290"/>
      <c r="AM3" s="290"/>
      <c r="AN3" s="290"/>
      <c r="AO3" s="290"/>
      <c r="AP3" s="290"/>
      <c r="AQ3" s="290"/>
      <c r="AR3" s="290"/>
      <c r="AS3" s="290"/>
      <c r="AT3" s="48" t="s">
        <v>49</v>
      </c>
      <c r="AU3" s="292"/>
      <c r="AV3" s="47" t="s">
        <v>58</v>
      </c>
      <c r="AW3" s="292"/>
      <c r="AX3" s="292"/>
      <c r="AY3" s="292"/>
      <c r="AZ3" s="292"/>
      <c r="BA3" s="292"/>
      <c r="BB3" s="292"/>
      <c r="BC3" s="292"/>
      <c r="BD3" s="291"/>
      <c r="BE3" s="291"/>
      <c r="BF3" s="291"/>
      <c r="BG3" s="291"/>
      <c r="BH3" s="293"/>
      <c r="BI3" s="291"/>
      <c r="BJ3" s="291"/>
      <c r="BK3" s="293"/>
    </row>
    <row r="4" spans="1:63" ht="39.950000000000003" customHeight="1" x14ac:dyDescent="0.25">
      <c r="A4" s="1" t="s">
        <v>59</v>
      </c>
      <c r="B4" s="1" t="s">
        <v>60</v>
      </c>
      <c r="C4" s="1" t="s">
        <v>61</v>
      </c>
      <c r="D4" s="1" t="s">
        <v>59</v>
      </c>
      <c r="E4" s="1" t="s">
        <v>62</v>
      </c>
      <c r="F4" s="1" t="s">
        <v>60</v>
      </c>
      <c r="G4" s="1" t="s">
        <v>63</v>
      </c>
      <c r="H4" s="2" t="s">
        <v>64</v>
      </c>
      <c r="I4" s="35" t="s">
        <v>65</v>
      </c>
      <c r="J4" s="2"/>
      <c r="K4" s="2" t="s">
        <v>66</v>
      </c>
      <c r="L4" s="2" t="s">
        <v>60</v>
      </c>
      <c r="M4" s="2" t="s">
        <v>60</v>
      </c>
      <c r="N4" s="2" t="s">
        <v>67</v>
      </c>
      <c r="O4" s="2" t="s">
        <v>60</v>
      </c>
      <c r="P4" s="2" t="s">
        <v>68</v>
      </c>
      <c r="Q4" s="2" t="s">
        <v>59</v>
      </c>
      <c r="R4" s="2" t="s">
        <v>59</v>
      </c>
      <c r="S4" s="2" t="s">
        <v>59</v>
      </c>
      <c r="T4" s="26" t="s">
        <v>59</v>
      </c>
      <c r="U4" s="26" t="s">
        <v>69</v>
      </c>
      <c r="V4" s="26" t="s">
        <v>70</v>
      </c>
      <c r="W4" s="26" t="s">
        <v>71</v>
      </c>
      <c r="X4" s="26" t="s">
        <v>71</v>
      </c>
      <c r="Y4" s="26" t="s">
        <v>67</v>
      </c>
      <c r="Z4" s="26" t="s">
        <v>72</v>
      </c>
      <c r="AA4" s="26" t="s">
        <v>60</v>
      </c>
      <c r="AB4" s="26" t="s">
        <v>73</v>
      </c>
      <c r="AC4" s="27" t="s">
        <v>59</v>
      </c>
      <c r="AD4" s="27" t="s">
        <v>69</v>
      </c>
      <c r="AE4" s="27" t="s">
        <v>70</v>
      </c>
      <c r="AF4" s="27" t="s">
        <v>71</v>
      </c>
      <c r="AG4" s="27" t="s">
        <v>71</v>
      </c>
      <c r="AH4" s="27" t="s">
        <v>67</v>
      </c>
      <c r="AI4" s="27" t="s">
        <v>72</v>
      </c>
      <c r="AJ4" s="27" t="s">
        <v>60</v>
      </c>
      <c r="AK4" s="27"/>
      <c r="AL4" s="28" t="s">
        <v>59</v>
      </c>
      <c r="AM4" s="28" t="s">
        <v>69</v>
      </c>
      <c r="AN4" s="28" t="s">
        <v>70</v>
      </c>
      <c r="AO4" s="28" t="s">
        <v>71</v>
      </c>
      <c r="AP4" s="28" t="s">
        <v>71</v>
      </c>
      <c r="AQ4" s="28" t="s">
        <v>67</v>
      </c>
      <c r="AR4" s="28" t="s">
        <v>72</v>
      </c>
      <c r="AS4" s="28" t="s">
        <v>60</v>
      </c>
      <c r="AT4" s="28"/>
      <c r="AU4" s="29" t="s">
        <v>59</v>
      </c>
      <c r="AV4" s="29"/>
      <c r="AW4" s="29" t="s">
        <v>69</v>
      </c>
      <c r="AX4" s="29" t="s">
        <v>70</v>
      </c>
      <c r="AY4" s="29" t="s">
        <v>71</v>
      </c>
      <c r="AZ4" s="29" t="s">
        <v>71</v>
      </c>
      <c r="BA4" s="29" t="s">
        <v>67</v>
      </c>
      <c r="BB4" s="29" t="s">
        <v>72</v>
      </c>
      <c r="BC4" s="29"/>
      <c r="BD4" s="50" t="s">
        <v>73</v>
      </c>
      <c r="BE4" s="50"/>
      <c r="BF4" s="50" t="s">
        <v>73</v>
      </c>
      <c r="BG4" s="50" t="s">
        <v>60</v>
      </c>
      <c r="BH4" s="293"/>
      <c r="BI4" s="50" t="s">
        <v>73</v>
      </c>
      <c r="BJ4" s="50" t="s">
        <v>60</v>
      </c>
      <c r="BK4" s="293"/>
    </row>
    <row r="5" spans="1:63" ht="39.950000000000003" customHeight="1" x14ac:dyDescent="0.25">
      <c r="A5" s="58"/>
      <c r="B5" s="49" t="s">
        <v>75</v>
      </c>
      <c r="C5" s="294" t="s">
        <v>83</v>
      </c>
      <c r="D5" s="123">
        <v>44677</v>
      </c>
      <c r="E5" s="104" t="s">
        <v>84</v>
      </c>
      <c r="F5" s="124" t="s">
        <v>85</v>
      </c>
      <c r="G5" s="124" t="s">
        <v>86</v>
      </c>
      <c r="H5" s="54" t="s">
        <v>87</v>
      </c>
      <c r="I5" s="54" t="s">
        <v>88</v>
      </c>
      <c r="J5" s="54" t="s">
        <v>89</v>
      </c>
      <c r="K5" s="40">
        <v>1</v>
      </c>
      <c r="L5" s="40" t="s">
        <v>80</v>
      </c>
      <c r="M5" s="54" t="s">
        <v>90</v>
      </c>
      <c r="N5" s="54" t="s">
        <v>91</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75</v>
      </c>
      <c r="C6" s="295"/>
      <c r="D6" s="123">
        <v>44677</v>
      </c>
      <c r="E6" s="104" t="s">
        <v>84</v>
      </c>
      <c r="F6" s="124" t="s">
        <v>85</v>
      </c>
      <c r="G6" s="125" t="s">
        <v>92</v>
      </c>
      <c r="H6" s="54" t="s">
        <v>93</v>
      </c>
      <c r="I6" s="54" t="s">
        <v>94</v>
      </c>
      <c r="J6" s="54" t="s">
        <v>95</v>
      </c>
      <c r="K6" s="40">
        <v>1</v>
      </c>
      <c r="L6" s="40" t="s">
        <v>80</v>
      </c>
      <c r="M6" s="54" t="s">
        <v>90</v>
      </c>
      <c r="N6" s="54" t="s">
        <v>91</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75</v>
      </c>
      <c r="C7" s="295"/>
      <c r="D7" s="123">
        <v>44677</v>
      </c>
      <c r="E7" s="104" t="s">
        <v>84</v>
      </c>
      <c r="F7" s="124" t="s">
        <v>96</v>
      </c>
      <c r="G7" s="125" t="s">
        <v>132</v>
      </c>
      <c r="H7" s="54" t="s">
        <v>97</v>
      </c>
      <c r="I7" s="54" t="s">
        <v>98</v>
      </c>
      <c r="J7" s="54" t="s">
        <v>99</v>
      </c>
      <c r="K7" s="40">
        <v>1</v>
      </c>
      <c r="L7" s="40" t="s">
        <v>80</v>
      </c>
      <c r="M7" s="54" t="s">
        <v>90</v>
      </c>
      <c r="N7" s="54" t="s">
        <v>91</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75</v>
      </c>
      <c r="C8" s="295"/>
      <c r="D8" s="123">
        <v>44677</v>
      </c>
      <c r="E8" s="104" t="s">
        <v>84</v>
      </c>
      <c r="F8" s="125" t="s">
        <v>100</v>
      </c>
      <c r="G8" s="125" t="s">
        <v>101</v>
      </c>
      <c r="H8" s="126" t="s">
        <v>102</v>
      </c>
      <c r="I8" s="54" t="s">
        <v>103</v>
      </c>
      <c r="J8" s="126" t="s">
        <v>104</v>
      </c>
      <c r="K8" s="40">
        <v>2</v>
      </c>
      <c r="L8" s="127" t="s">
        <v>82</v>
      </c>
      <c r="M8" s="126" t="s">
        <v>90</v>
      </c>
      <c r="N8" s="126" t="s">
        <v>91</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75</v>
      </c>
      <c r="C9" s="295"/>
      <c r="D9" s="123">
        <v>44677</v>
      </c>
      <c r="E9" s="104" t="s">
        <v>84</v>
      </c>
      <c r="F9" s="125" t="s">
        <v>100</v>
      </c>
      <c r="G9" s="125" t="s">
        <v>133</v>
      </c>
      <c r="H9" s="126" t="s">
        <v>105</v>
      </c>
      <c r="I9" s="126" t="s">
        <v>106</v>
      </c>
      <c r="J9" s="54" t="s">
        <v>99</v>
      </c>
      <c r="K9" s="40">
        <v>1</v>
      </c>
      <c r="L9" s="40" t="s">
        <v>82</v>
      </c>
      <c r="M9" s="54" t="s">
        <v>90</v>
      </c>
      <c r="N9" s="54" t="s">
        <v>91</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75</v>
      </c>
      <c r="C10" s="295"/>
      <c r="D10" s="123">
        <v>44677</v>
      </c>
      <c r="E10" s="104" t="s">
        <v>84</v>
      </c>
      <c r="F10" s="125" t="s">
        <v>100</v>
      </c>
      <c r="G10" s="125" t="s">
        <v>134</v>
      </c>
      <c r="H10" s="126" t="s">
        <v>107</v>
      </c>
      <c r="I10" s="126" t="s">
        <v>108</v>
      </c>
      <c r="J10" s="126" t="s">
        <v>109</v>
      </c>
      <c r="K10" s="54">
        <v>3</v>
      </c>
      <c r="L10" s="126" t="s">
        <v>80</v>
      </c>
      <c r="M10" s="126" t="s">
        <v>90</v>
      </c>
      <c r="N10" s="126" t="s">
        <v>91</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75</v>
      </c>
      <c r="C11" s="295"/>
      <c r="D11" s="123">
        <v>44677</v>
      </c>
      <c r="E11" s="104" t="s">
        <v>84</v>
      </c>
      <c r="F11" s="297" t="s">
        <v>100</v>
      </c>
      <c r="G11" s="298" t="s">
        <v>110</v>
      </c>
      <c r="H11" s="54" t="s">
        <v>111</v>
      </c>
      <c r="I11" s="54" t="s">
        <v>112</v>
      </c>
      <c r="J11" s="54" t="s">
        <v>113</v>
      </c>
      <c r="K11" s="40">
        <v>2</v>
      </c>
      <c r="L11" s="40" t="s">
        <v>82</v>
      </c>
      <c r="M11" s="54" t="s">
        <v>90</v>
      </c>
      <c r="N11" s="54" t="s">
        <v>91</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75</v>
      </c>
      <c r="C12" s="295"/>
      <c r="D12" s="123">
        <v>44677</v>
      </c>
      <c r="E12" s="104" t="s">
        <v>84</v>
      </c>
      <c r="F12" s="297"/>
      <c r="G12" s="298"/>
      <c r="H12" s="126" t="s">
        <v>114</v>
      </c>
      <c r="I12" s="54" t="s">
        <v>115</v>
      </c>
      <c r="J12" s="54" t="s">
        <v>99</v>
      </c>
      <c r="K12" s="40">
        <v>1</v>
      </c>
      <c r="L12" s="40" t="s">
        <v>82</v>
      </c>
      <c r="M12" s="54" t="s">
        <v>90</v>
      </c>
      <c r="N12" s="54" t="s">
        <v>91</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75</v>
      </c>
      <c r="C13" s="295"/>
      <c r="D13" s="123">
        <v>44677</v>
      </c>
      <c r="E13" s="104" t="s">
        <v>84</v>
      </c>
      <c r="F13" s="299" t="s">
        <v>116</v>
      </c>
      <c r="G13" s="298" t="s">
        <v>117</v>
      </c>
      <c r="H13" s="54" t="s">
        <v>118</v>
      </c>
      <c r="I13" s="54" t="s">
        <v>119</v>
      </c>
      <c r="J13" s="54" t="s">
        <v>120</v>
      </c>
      <c r="K13" s="40">
        <v>2</v>
      </c>
      <c r="L13" s="40" t="s">
        <v>82</v>
      </c>
      <c r="M13" s="54" t="s">
        <v>90</v>
      </c>
      <c r="N13" s="54" t="s">
        <v>91</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75</v>
      </c>
      <c r="C14" s="295"/>
      <c r="D14" s="123">
        <v>44677</v>
      </c>
      <c r="E14" s="104" t="s">
        <v>84</v>
      </c>
      <c r="F14" s="299"/>
      <c r="G14" s="298"/>
      <c r="H14" s="54" t="s">
        <v>121</v>
      </c>
      <c r="I14" s="54" t="s">
        <v>122</v>
      </c>
      <c r="J14" s="54" t="s">
        <v>123</v>
      </c>
      <c r="K14" s="40">
        <v>1</v>
      </c>
      <c r="L14" s="40" t="s">
        <v>82</v>
      </c>
      <c r="M14" s="54" t="s">
        <v>90</v>
      </c>
      <c r="N14" s="54" t="s">
        <v>91</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75</v>
      </c>
      <c r="C15" s="295"/>
      <c r="D15" s="123">
        <v>44677</v>
      </c>
      <c r="E15" s="104" t="s">
        <v>84</v>
      </c>
      <c r="F15" s="298" t="s">
        <v>124</v>
      </c>
      <c r="G15" s="298" t="s">
        <v>135</v>
      </c>
      <c r="H15" s="54" t="s">
        <v>125</v>
      </c>
      <c r="I15" s="54" t="s">
        <v>126</v>
      </c>
      <c r="J15" s="54" t="s">
        <v>127</v>
      </c>
      <c r="K15" s="40">
        <v>3</v>
      </c>
      <c r="L15" s="40" t="s">
        <v>82</v>
      </c>
      <c r="M15" s="54" t="s">
        <v>90</v>
      </c>
      <c r="N15" s="54" t="s">
        <v>91</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75</v>
      </c>
      <c r="C16" s="296"/>
      <c r="D16" s="123">
        <v>44677</v>
      </c>
      <c r="E16" s="104" t="s">
        <v>84</v>
      </c>
      <c r="F16" s="298"/>
      <c r="G16" s="298"/>
      <c r="H16" s="54" t="s">
        <v>128</v>
      </c>
      <c r="I16" s="54" t="s">
        <v>129</v>
      </c>
      <c r="J16" s="54" t="s">
        <v>130</v>
      </c>
      <c r="K16" s="40">
        <v>1</v>
      </c>
      <c r="L16" s="40" t="s">
        <v>82</v>
      </c>
      <c r="M16" s="54" t="s">
        <v>90</v>
      </c>
      <c r="N16" s="54" t="s">
        <v>91</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xr:uid="{00000000-0009-0000-0000-00000C000000}">
    <filterColumn colId="12">
      <filters>
        <filter val="Unidad de Loterias"/>
      </filters>
    </filterColumn>
  </autoFilter>
  <mergeCells count="70">
    <mergeCell ref="C5:C16"/>
    <mergeCell ref="F11:F12"/>
    <mergeCell ref="G11:G12"/>
    <mergeCell ref="F13:F14"/>
    <mergeCell ref="G13:G14"/>
    <mergeCell ref="F15:F16"/>
    <mergeCell ref="G15:G16"/>
    <mergeCell ref="BG2:BG3"/>
    <mergeCell ref="BH2:BH4"/>
    <mergeCell ref="BI2:BI3"/>
    <mergeCell ref="BJ2:BJ3"/>
    <mergeCell ref="BK2:BK4"/>
    <mergeCell ref="BF2:BF3"/>
    <mergeCell ref="AS2:AS3"/>
    <mergeCell ref="AU2:AU3"/>
    <mergeCell ref="AW2:AW3"/>
    <mergeCell ref="AX2:AX3"/>
    <mergeCell ref="AY2:AY3"/>
    <mergeCell ref="AZ2:AZ3"/>
    <mergeCell ref="BA2:BA3"/>
    <mergeCell ref="BB2:BB3"/>
    <mergeCell ref="BC2:BC3"/>
    <mergeCell ref="BD2:BD3"/>
    <mergeCell ref="BE2:BE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s>
  <conditionalFormatting sqref="Y5:Y6">
    <cfRule type="containsText" dxfId="125" priority="15" stopIfTrue="1" operator="containsText" text="EN TERMINO">
      <formula>NOT(ISERROR(SEARCH("EN TERMINO",Y5)))</formula>
    </cfRule>
    <cfRule type="containsText" priority="16" operator="containsText" text="AMARILLO">
      <formula>NOT(ISERROR(SEARCH("AMARILLO",Y5)))</formula>
    </cfRule>
    <cfRule type="containsText" dxfId="124" priority="17" stopIfTrue="1" operator="containsText" text="ALERTA">
      <formula>NOT(ISERROR(SEARCH("ALERTA",Y5)))</formula>
    </cfRule>
    <cfRule type="containsText" dxfId="123" priority="18" stopIfTrue="1" operator="containsText" text="OK">
      <formula>NOT(ISERROR(SEARCH("OK",Y5)))</formula>
    </cfRule>
  </conditionalFormatting>
  <conditionalFormatting sqref="AB5:AB6">
    <cfRule type="containsText" dxfId="122" priority="19" stopIfTrue="1" operator="containsText" text="CUMPLIDA">
      <formula>NOT(ISERROR(SEARCH("CUMPLIDA",AB5)))</formula>
    </cfRule>
  </conditionalFormatting>
  <conditionalFormatting sqref="AB5:AB6">
    <cfRule type="containsText" dxfId="121" priority="21" stopIfTrue="1" operator="containsText" text="INCUMPLIDA">
      <formula>NOT(ISERROR(SEARCH("INCUMPLIDA",AB5)))</formula>
    </cfRule>
  </conditionalFormatting>
  <conditionalFormatting sqref="AB5:AB6">
    <cfRule type="containsText" dxfId="120" priority="20" stopIfTrue="1" operator="containsText" text="PENDIENTE">
      <formula>NOT(ISERROR(SEARCH("PENDIENTE",AB5)))</formula>
    </cfRule>
  </conditionalFormatting>
  <conditionalFormatting sqref="AH5:AH6 AQ5:AQ6 BA5:BA6">
    <cfRule type="containsText" dxfId="119" priority="6" stopIfTrue="1" operator="containsText" text="EN TERMINO">
      <formula>NOT(ISERROR(SEARCH("EN TERMINO",AH5)))</formula>
    </cfRule>
    <cfRule type="containsText" priority="7" operator="containsText" text="AMARILLO">
      <formula>NOT(ISERROR(SEARCH("AMARILLO",AH5)))</formula>
    </cfRule>
    <cfRule type="containsText" dxfId="118" priority="8" stopIfTrue="1" operator="containsText" text="ALERTA">
      <formula>NOT(ISERROR(SEARCH("ALERTA",AH5)))</formula>
    </cfRule>
    <cfRule type="containsText" dxfId="117" priority="9" stopIfTrue="1" operator="containsText" text="OK">
      <formula>NOT(ISERROR(SEARCH("OK",AH5)))</formula>
    </cfRule>
  </conditionalFormatting>
  <conditionalFormatting sqref="BD5:BD6 AT5:AT6 AK5:AK6">
    <cfRule type="containsText" dxfId="116" priority="10" stopIfTrue="1" operator="containsText" text="CUMPLIDA">
      <formula>NOT(ISERROR(SEARCH("CUMPLIDA",AK5)))</formula>
    </cfRule>
  </conditionalFormatting>
  <conditionalFormatting sqref="BD5:BD6 AT5:AT6 AK5:AK6">
    <cfRule type="containsText" dxfId="115" priority="12" stopIfTrue="1" operator="containsText" text="INCUMPLIDA">
      <formula>NOT(ISERROR(SEARCH("INCUMPLIDA",AK5)))</formula>
    </cfRule>
  </conditionalFormatting>
  <conditionalFormatting sqref="BD5:BD6 AT5:AT6 AK5:AK6">
    <cfRule type="containsText" dxfId="114" priority="11" stopIfTrue="1" operator="containsText" text="PENDIENTE">
      <formula>NOT(ISERROR(SEARCH("PENDIENTE",AK5)))</formula>
    </cfRule>
  </conditionalFormatting>
  <conditionalFormatting sqref="BF5:BF6">
    <cfRule type="containsText" dxfId="113" priority="3" operator="containsText" text="cerrada">
      <formula>NOT(ISERROR(SEARCH("cerrada",BF5)))</formula>
    </cfRule>
    <cfRule type="containsText" dxfId="112" priority="4" operator="containsText" text="cerrado">
      <formula>NOT(ISERROR(SEARCH("cerrado",BF5)))</formula>
    </cfRule>
    <cfRule type="containsText" dxfId="111" priority="5" operator="containsText" text="Abierto">
      <formula>NOT(ISERROR(SEARCH("Abierto",BF5)))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AK5">
    <cfRule type="containsText" dxfId="110" priority="2" operator="containsText" text="INCUMPLIDA">
      <formula>NOT(ISERROR(SEARCH("INCUMPLIDA",AK5)))</formula>
    </cfRule>
  </conditionalFormatting>
  <conditionalFormatting sqref="AK6">
    <cfRule type="containsText" dxfId="109" priority="1" operator="containsText" text="INCUMPLIDA">
      <formula>NOT(ISERROR(SEARCH("INCUMPLIDA",AK6)))</formula>
    </cfRule>
  </conditionalFormatting>
  <dataValidations count="1">
    <dataValidation type="list" allowBlank="1" showInputMessage="1" showErrorMessage="1" sqref="L5:L9 L11:L16" xr:uid="{00000000-0002-0000-0C00-000000000000}">
      <formula1>"Correctiva, Preventiva, Acción de mejora"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284"/>
      <c r="B1" s="284"/>
      <c r="C1" s="284"/>
      <c r="D1" s="284"/>
      <c r="E1" s="284"/>
      <c r="F1" s="284"/>
      <c r="G1" s="284"/>
      <c r="H1" s="284"/>
      <c r="I1" s="283" t="s">
        <v>0</v>
      </c>
      <c r="J1" s="283"/>
      <c r="K1" s="283"/>
      <c r="L1" s="283"/>
      <c r="M1" s="283"/>
      <c r="N1" s="283"/>
      <c r="O1" s="283"/>
      <c r="P1" s="283"/>
      <c r="Q1" s="283"/>
      <c r="R1" s="283"/>
      <c r="S1" s="283"/>
      <c r="T1" s="46"/>
      <c r="U1" s="285" t="s">
        <v>1</v>
      </c>
      <c r="V1" s="285"/>
      <c r="W1" s="285"/>
      <c r="X1" s="285"/>
      <c r="Y1" s="285"/>
      <c r="Z1" s="285"/>
      <c r="AA1" s="285"/>
      <c r="AB1" s="285"/>
      <c r="AC1" s="285"/>
      <c r="AD1" s="286" t="s">
        <v>2</v>
      </c>
      <c r="AE1" s="286"/>
      <c r="AF1" s="286"/>
      <c r="AG1" s="286"/>
      <c r="AH1" s="286"/>
      <c r="AI1" s="286"/>
      <c r="AJ1" s="286"/>
      <c r="AK1" s="286"/>
      <c r="AL1" s="51"/>
      <c r="AM1" s="287" t="s">
        <v>3</v>
      </c>
      <c r="AN1" s="287"/>
      <c r="AO1" s="287"/>
      <c r="AP1" s="287"/>
      <c r="AQ1" s="287"/>
      <c r="AR1" s="287"/>
      <c r="AS1" s="287"/>
      <c r="AT1" s="287"/>
      <c r="AU1" s="52"/>
      <c r="AV1" s="279" t="s">
        <v>4</v>
      </c>
      <c r="AW1" s="279"/>
      <c r="AX1" s="279"/>
      <c r="AY1" s="279"/>
      <c r="AZ1" s="279"/>
      <c r="BA1" s="279"/>
      <c r="BB1" s="279"/>
      <c r="BC1" s="279"/>
      <c r="BD1" s="53"/>
      <c r="BE1" s="281" t="s">
        <v>5</v>
      </c>
      <c r="BF1" s="281"/>
      <c r="BG1" s="281"/>
      <c r="BH1" s="281"/>
      <c r="BI1" s="281"/>
    </row>
    <row r="2" spans="1:61" ht="39.950000000000003" customHeight="1" x14ac:dyDescent="0.25">
      <c r="A2" s="282" t="s">
        <v>6</v>
      </c>
      <c r="B2" s="282" t="s">
        <v>7</v>
      </c>
      <c r="C2" s="282" t="s">
        <v>8</v>
      </c>
      <c r="D2" s="282" t="s">
        <v>9</v>
      </c>
      <c r="E2" s="282" t="s">
        <v>10</v>
      </c>
      <c r="F2" s="282" t="s">
        <v>11</v>
      </c>
      <c r="G2" s="282" t="s">
        <v>12</v>
      </c>
      <c r="H2" s="282" t="s">
        <v>13</v>
      </c>
      <c r="I2" s="280" t="s">
        <v>14</v>
      </c>
      <c r="J2" s="283" t="s">
        <v>15</v>
      </c>
      <c r="K2" s="283"/>
      <c r="L2" s="283"/>
      <c r="M2" s="280" t="s">
        <v>16</v>
      </c>
      <c r="N2" s="280" t="s">
        <v>17</v>
      </c>
      <c r="O2" s="280" t="s">
        <v>18</v>
      </c>
      <c r="P2" s="280" t="s">
        <v>19</v>
      </c>
      <c r="Q2" s="280" t="s">
        <v>20</v>
      </c>
      <c r="R2" s="280" t="s">
        <v>21</v>
      </c>
      <c r="S2" s="280" t="s">
        <v>22</v>
      </c>
      <c r="T2" s="44"/>
      <c r="U2" s="289" t="s">
        <v>23</v>
      </c>
      <c r="V2" s="289" t="s">
        <v>24</v>
      </c>
      <c r="W2" s="289" t="s">
        <v>25</v>
      </c>
      <c r="X2" s="289" t="s">
        <v>26</v>
      </c>
      <c r="Y2" s="289" t="s">
        <v>27</v>
      </c>
      <c r="Z2" s="289" t="s">
        <v>28</v>
      </c>
      <c r="AA2" s="289" t="s">
        <v>29</v>
      </c>
      <c r="AB2" s="289" t="s">
        <v>30</v>
      </c>
      <c r="AC2" s="45"/>
      <c r="AD2" s="288" t="s">
        <v>31</v>
      </c>
      <c r="AE2" s="288" t="s">
        <v>32</v>
      </c>
      <c r="AF2" s="288" t="s">
        <v>33</v>
      </c>
      <c r="AG2" s="288" t="s">
        <v>34</v>
      </c>
      <c r="AH2" s="288" t="s">
        <v>35</v>
      </c>
      <c r="AI2" s="288" t="s">
        <v>36</v>
      </c>
      <c r="AJ2" s="288" t="s">
        <v>37</v>
      </c>
      <c r="AK2" s="288" t="s">
        <v>38</v>
      </c>
      <c r="AL2" s="43"/>
      <c r="AM2" s="290" t="s">
        <v>39</v>
      </c>
      <c r="AN2" s="290" t="s">
        <v>40</v>
      </c>
      <c r="AO2" s="290" t="s">
        <v>41</v>
      </c>
      <c r="AP2" s="290" t="s">
        <v>42</v>
      </c>
      <c r="AQ2" s="290" t="s">
        <v>43</v>
      </c>
      <c r="AR2" s="290" t="s">
        <v>44</v>
      </c>
      <c r="AS2" s="290" t="s">
        <v>45</v>
      </c>
      <c r="AT2" s="290" t="s">
        <v>46</v>
      </c>
      <c r="AU2" s="48"/>
      <c r="AV2" s="292" t="s">
        <v>39</v>
      </c>
      <c r="AW2" s="47"/>
      <c r="AX2" s="292" t="s">
        <v>40</v>
      </c>
      <c r="AY2" s="292" t="s">
        <v>41</v>
      </c>
      <c r="AZ2" s="292" t="s">
        <v>42</v>
      </c>
      <c r="BA2" s="292" t="s">
        <v>47</v>
      </c>
      <c r="BB2" s="292" t="s">
        <v>44</v>
      </c>
      <c r="BC2" s="292" t="s">
        <v>45</v>
      </c>
      <c r="BD2" s="292" t="s">
        <v>48</v>
      </c>
      <c r="BE2" s="291" t="s">
        <v>49</v>
      </c>
      <c r="BF2" s="291" t="s">
        <v>50</v>
      </c>
      <c r="BG2" s="291" t="s">
        <v>51</v>
      </c>
      <c r="BH2" s="291" t="s">
        <v>52</v>
      </c>
      <c r="BI2" s="293" t="s">
        <v>53</v>
      </c>
    </row>
    <row r="3" spans="1:61" ht="39.950000000000003" customHeight="1" x14ac:dyDescent="0.25">
      <c r="A3" s="282"/>
      <c r="B3" s="282"/>
      <c r="C3" s="282"/>
      <c r="D3" s="282"/>
      <c r="E3" s="282"/>
      <c r="F3" s="282"/>
      <c r="G3" s="282"/>
      <c r="H3" s="282"/>
      <c r="I3" s="280"/>
      <c r="J3" s="34" t="s">
        <v>54</v>
      </c>
      <c r="K3" s="44" t="s">
        <v>55</v>
      </c>
      <c r="L3" s="44" t="s">
        <v>56</v>
      </c>
      <c r="M3" s="280"/>
      <c r="N3" s="280"/>
      <c r="O3" s="280"/>
      <c r="P3" s="280"/>
      <c r="Q3" s="280"/>
      <c r="R3" s="280"/>
      <c r="S3" s="280"/>
      <c r="T3" s="44" t="s">
        <v>57</v>
      </c>
      <c r="U3" s="289"/>
      <c r="V3" s="289"/>
      <c r="W3" s="289"/>
      <c r="X3" s="289"/>
      <c r="Y3" s="289"/>
      <c r="Z3" s="289"/>
      <c r="AA3" s="289"/>
      <c r="AB3" s="289"/>
      <c r="AC3" s="45" t="s">
        <v>49</v>
      </c>
      <c r="AD3" s="288"/>
      <c r="AE3" s="288"/>
      <c r="AF3" s="288"/>
      <c r="AG3" s="288"/>
      <c r="AH3" s="288"/>
      <c r="AI3" s="288"/>
      <c r="AJ3" s="288"/>
      <c r="AK3" s="288"/>
      <c r="AL3" s="43" t="s">
        <v>49</v>
      </c>
      <c r="AM3" s="290"/>
      <c r="AN3" s="290"/>
      <c r="AO3" s="290"/>
      <c r="AP3" s="290"/>
      <c r="AQ3" s="290"/>
      <c r="AR3" s="290"/>
      <c r="AS3" s="290"/>
      <c r="AT3" s="290"/>
      <c r="AU3" s="48" t="s">
        <v>49</v>
      </c>
      <c r="AV3" s="292"/>
      <c r="AW3" s="47" t="s">
        <v>58</v>
      </c>
      <c r="AX3" s="292"/>
      <c r="AY3" s="292"/>
      <c r="AZ3" s="292"/>
      <c r="BA3" s="292"/>
      <c r="BB3" s="292"/>
      <c r="BC3" s="292"/>
      <c r="BD3" s="292"/>
      <c r="BE3" s="291"/>
      <c r="BF3" s="291"/>
      <c r="BG3" s="291"/>
      <c r="BH3" s="291"/>
      <c r="BI3" s="293"/>
    </row>
    <row r="4" spans="1:61" ht="39.950000000000003" customHeight="1" x14ac:dyDescent="0.25">
      <c r="A4" s="1" t="s">
        <v>59</v>
      </c>
      <c r="B4" s="1" t="s">
        <v>60</v>
      </c>
      <c r="C4" s="1" t="s">
        <v>61</v>
      </c>
      <c r="D4" s="1" t="s">
        <v>59</v>
      </c>
      <c r="E4" s="1" t="s">
        <v>62</v>
      </c>
      <c r="F4" s="1" t="s">
        <v>60</v>
      </c>
      <c r="G4" s="1"/>
      <c r="H4" s="1" t="s">
        <v>63</v>
      </c>
      <c r="I4" s="2" t="s">
        <v>64</v>
      </c>
      <c r="J4" s="35" t="s">
        <v>65</v>
      </c>
      <c r="K4" s="2"/>
      <c r="L4" s="2" t="s">
        <v>66</v>
      </c>
      <c r="M4" s="2" t="s">
        <v>60</v>
      </c>
      <c r="N4" s="2" t="s">
        <v>60</v>
      </c>
      <c r="O4" s="2" t="s">
        <v>67</v>
      </c>
      <c r="P4" s="2" t="s">
        <v>60</v>
      </c>
      <c r="Q4" s="2" t="s">
        <v>68</v>
      </c>
      <c r="R4" s="2" t="s">
        <v>59</v>
      </c>
      <c r="S4" s="2" t="s">
        <v>59</v>
      </c>
      <c r="T4" s="2" t="s">
        <v>59</v>
      </c>
      <c r="U4" s="26" t="s">
        <v>59</v>
      </c>
      <c r="V4" s="26" t="s">
        <v>69</v>
      </c>
      <c r="W4" s="26" t="s">
        <v>70</v>
      </c>
      <c r="X4" s="26" t="s">
        <v>71</v>
      </c>
      <c r="Y4" s="26" t="s">
        <v>71</v>
      </c>
      <c r="Z4" s="26" t="s">
        <v>67</v>
      </c>
      <c r="AA4" s="26" t="s">
        <v>72</v>
      </c>
      <c r="AB4" s="26" t="s">
        <v>60</v>
      </c>
      <c r="AC4" s="26" t="s">
        <v>73</v>
      </c>
      <c r="AD4" s="27" t="s">
        <v>59</v>
      </c>
      <c r="AE4" s="27"/>
      <c r="AF4" s="27" t="s">
        <v>74</v>
      </c>
      <c r="AG4" s="27" t="s">
        <v>71</v>
      </c>
      <c r="AH4" s="27" t="s">
        <v>71</v>
      </c>
      <c r="AI4" s="27" t="s">
        <v>67</v>
      </c>
      <c r="AJ4" s="27" t="s">
        <v>72</v>
      </c>
      <c r="AK4" s="27" t="s">
        <v>60</v>
      </c>
      <c r="AL4" s="27"/>
      <c r="AM4" s="28" t="s">
        <v>59</v>
      </c>
      <c r="AN4" s="28" t="s">
        <v>69</v>
      </c>
      <c r="AO4" s="28" t="s">
        <v>70</v>
      </c>
      <c r="AP4" s="28" t="s">
        <v>71</v>
      </c>
      <c r="AQ4" s="28" t="s">
        <v>71</v>
      </c>
      <c r="AR4" s="28" t="s">
        <v>67</v>
      </c>
      <c r="AS4" s="28" t="s">
        <v>72</v>
      </c>
      <c r="AT4" s="28" t="s">
        <v>60</v>
      </c>
      <c r="AU4" s="28"/>
      <c r="AV4" s="29" t="s">
        <v>59</v>
      </c>
      <c r="AW4" s="29"/>
      <c r="AX4" s="29" t="s">
        <v>69</v>
      </c>
      <c r="AY4" s="29" t="s">
        <v>70</v>
      </c>
      <c r="AZ4" s="29" t="s">
        <v>71</v>
      </c>
      <c r="BA4" s="29" t="s">
        <v>71</v>
      </c>
      <c r="BB4" s="29" t="s">
        <v>67</v>
      </c>
      <c r="BC4" s="29" t="s">
        <v>72</v>
      </c>
      <c r="BD4" s="29"/>
      <c r="BE4" s="50" t="s">
        <v>73</v>
      </c>
      <c r="BF4" s="50"/>
      <c r="BG4" s="50" t="s">
        <v>73</v>
      </c>
      <c r="BH4" s="50" t="s">
        <v>60</v>
      </c>
      <c r="BI4" s="293"/>
    </row>
    <row r="5" spans="1:61" ht="159.75" customHeight="1" x14ac:dyDescent="0.25">
      <c r="A5" s="58"/>
      <c r="B5" s="49" t="s">
        <v>75</v>
      </c>
      <c r="C5" s="310" t="s">
        <v>78</v>
      </c>
      <c r="D5" s="311">
        <v>44670</v>
      </c>
      <c r="E5" s="312" t="s">
        <v>79</v>
      </c>
      <c r="F5" s="102" t="s">
        <v>136</v>
      </c>
      <c r="G5" s="314">
        <v>142</v>
      </c>
      <c r="H5" s="301" t="s">
        <v>137</v>
      </c>
      <c r="I5" s="313" t="s">
        <v>138</v>
      </c>
      <c r="J5" s="130" t="s">
        <v>139</v>
      </c>
      <c r="K5" s="130" t="s">
        <v>140</v>
      </c>
      <c r="L5" s="112">
        <v>1</v>
      </c>
      <c r="M5" s="112" t="s">
        <v>80</v>
      </c>
      <c r="N5" s="112" t="s">
        <v>141</v>
      </c>
      <c r="O5" s="130" t="s">
        <v>142</v>
      </c>
      <c r="P5" s="31">
        <v>1</v>
      </c>
      <c r="Q5" s="5"/>
      <c r="R5" s="131">
        <v>44685</v>
      </c>
      <c r="S5" s="139">
        <v>44685</v>
      </c>
      <c r="T5" s="107"/>
      <c r="U5" s="108"/>
      <c r="V5" s="109"/>
      <c r="W5" s="40"/>
      <c r="X5" s="100"/>
      <c r="Y5" s="110"/>
      <c r="Z5" s="40"/>
      <c r="AA5" s="111"/>
      <c r="AB5" s="42"/>
      <c r="AC5" s="112"/>
      <c r="AD5" s="113">
        <v>44742</v>
      </c>
      <c r="AE5" s="114" t="s">
        <v>143</v>
      </c>
      <c r="AF5" s="40">
        <v>1</v>
      </c>
      <c r="AG5" s="100">
        <f>IF(AF5="","",IF(OR($L5=0,$L5="",AD5=""),"",AF5/$L5))</f>
        <v>1</v>
      </c>
      <c r="AH5" s="117">
        <f>(IF(OR($P5="",AG5=""),"",IF(OR($P5=0,AG5=0),0,IF((AG5*100%)/$P5&gt;100%,100%,(AG5*100%)/$P5))))</f>
        <v>1</v>
      </c>
      <c r="AI5" s="101" t="str">
        <f t="shared" ref="AI5" si="0">IF(AF5="","",IF(AH5&lt;100%, IF(AH5&lt;50%, "ALERTA","EN TERMINO"), IF(AH5=100%, "OK", "EN TERMINO")))</f>
        <v>OK</v>
      </c>
      <c r="AJ5" s="32" t="s">
        <v>144</v>
      </c>
      <c r="AK5" s="54" t="s">
        <v>77</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75</v>
      </c>
      <c r="C6" s="310"/>
      <c r="D6" s="311"/>
      <c r="E6" s="312"/>
      <c r="F6" s="102" t="s">
        <v>136</v>
      </c>
      <c r="G6" s="315"/>
      <c r="H6" s="301"/>
      <c r="I6" s="313"/>
      <c r="J6" s="130" t="s">
        <v>145</v>
      </c>
      <c r="K6" s="130" t="s">
        <v>146</v>
      </c>
      <c r="L6" s="112">
        <v>1</v>
      </c>
      <c r="M6" s="112" t="s">
        <v>80</v>
      </c>
      <c r="N6" s="112" t="s">
        <v>141</v>
      </c>
      <c r="O6" s="130" t="s">
        <v>142</v>
      </c>
      <c r="P6" s="31">
        <v>1</v>
      </c>
      <c r="Q6" s="5"/>
      <c r="R6" s="131">
        <v>44687</v>
      </c>
      <c r="S6" s="140">
        <v>44742</v>
      </c>
      <c r="T6" s="107"/>
      <c r="U6" s="41"/>
      <c r="V6" s="116"/>
      <c r="W6" s="37"/>
      <c r="X6" s="100"/>
      <c r="Y6" s="110"/>
      <c r="Z6" s="40"/>
      <c r="AA6" s="102"/>
      <c r="AB6" s="42"/>
      <c r="AC6" s="112"/>
      <c r="AD6" s="113">
        <v>44742</v>
      </c>
      <c r="AE6" s="111" t="s">
        <v>147</v>
      </c>
      <c r="AF6" s="40">
        <v>1</v>
      </c>
      <c r="AG6" s="100">
        <f>IF(AF6="","",IF(OR($L6=0,$L6="",AD6=""),"",AF6/$L6))</f>
        <v>1</v>
      </c>
      <c r="AH6" s="117">
        <f>(IF(OR($P6="",AG6=""),"",IF(OR($P6=0,AG6=0),0,IF((AG6*100%)/$P6&gt;100%,100%,(AG6*100%)/$P6))))</f>
        <v>1</v>
      </c>
      <c r="AI6" s="101" t="str">
        <f t="shared" ref="AI6" si="3">IF(AF6="","",IF(AH6&lt;100%, IF(AH6&lt;50%, "ALERTA","EN TERMINO"), IF(AH6=100%, "OK", "EN TERMINO")))</f>
        <v>OK</v>
      </c>
      <c r="AJ6" s="33" t="s">
        <v>148</v>
      </c>
      <c r="AK6" s="54" t="s">
        <v>77</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300"/>
      <c r="D9" s="59"/>
      <c r="F9" s="55"/>
      <c r="G9" s="55"/>
      <c r="H9" s="69"/>
      <c r="I9" s="69"/>
      <c r="J9" s="70"/>
      <c r="K9" s="71"/>
      <c r="M9" s="12"/>
      <c r="N9" s="12"/>
      <c r="O9" s="12"/>
      <c r="P9" s="65"/>
      <c r="R9" s="72"/>
      <c r="S9" s="73"/>
      <c r="T9" s="67"/>
    </row>
    <row r="10" spans="1:61" ht="39.950000000000003" customHeight="1" x14ac:dyDescent="0.25">
      <c r="A10" s="59"/>
      <c r="B10" s="12"/>
      <c r="C10" s="300"/>
      <c r="D10" s="59"/>
      <c r="E10" s="307"/>
      <c r="F10" s="55"/>
      <c r="G10" s="55"/>
      <c r="H10" s="309"/>
      <c r="I10" s="309"/>
      <c r="J10" s="70"/>
      <c r="K10" s="71"/>
      <c r="M10" s="12"/>
      <c r="N10" s="12"/>
      <c r="O10" s="12"/>
      <c r="P10" s="65"/>
      <c r="R10" s="72"/>
      <c r="S10" s="73"/>
      <c r="T10" s="67"/>
    </row>
    <row r="11" spans="1:61" ht="39.950000000000003" customHeight="1" x14ac:dyDescent="0.25">
      <c r="A11" s="59"/>
      <c r="B11" s="12"/>
      <c r="C11" s="300"/>
      <c r="D11" s="59"/>
      <c r="E11" s="307"/>
      <c r="F11" s="55"/>
      <c r="G11" s="55"/>
      <c r="H11" s="309"/>
      <c r="I11" s="309"/>
      <c r="J11" s="70"/>
      <c r="K11" s="71"/>
      <c r="M11" s="12"/>
      <c r="N11" s="12"/>
      <c r="O11" s="12"/>
      <c r="P11" s="65"/>
      <c r="R11" s="72"/>
      <c r="S11" s="73"/>
      <c r="T11" s="67"/>
    </row>
    <row r="12" spans="1:61" ht="39.950000000000003" customHeight="1" x14ac:dyDescent="0.25">
      <c r="A12" s="59"/>
      <c r="B12" s="12"/>
      <c r="C12" s="300"/>
      <c r="D12" s="59"/>
      <c r="E12" s="307"/>
      <c r="F12" s="55"/>
      <c r="G12" s="55"/>
      <c r="H12" s="309"/>
      <c r="I12" s="309"/>
      <c r="J12" s="70"/>
      <c r="K12" s="71"/>
      <c r="M12" s="12"/>
      <c r="N12" s="12"/>
      <c r="O12" s="12"/>
      <c r="P12" s="65"/>
      <c r="R12" s="72"/>
      <c r="S12" s="73"/>
      <c r="T12" s="67"/>
    </row>
    <row r="13" spans="1:61" ht="39.950000000000003" customHeight="1" x14ac:dyDescent="0.25">
      <c r="A13" s="59"/>
      <c r="B13" s="12"/>
      <c r="C13" s="300"/>
      <c r="D13" s="59"/>
      <c r="E13" s="307"/>
      <c r="F13" s="55"/>
      <c r="G13" s="55"/>
      <c r="H13" s="309"/>
      <c r="I13" s="309"/>
      <c r="J13" s="70"/>
      <c r="K13" s="71"/>
      <c r="M13" s="12"/>
      <c r="N13" s="12"/>
      <c r="O13" s="12"/>
      <c r="P13" s="65"/>
      <c r="R13" s="72"/>
      <c r="S13" s="73"/>
      <c r="T13" s="67"/>
    </row>
    <row r="14" spans="1:61" ht="39.950000000000003" customHeight="1" x14ac:dyDescent="0.25">
      <c r="A14" s="59"/>
      <c r="B14" s="12"/>
      <c r="C14" s="300"/>
      <c r="D14" s="59"/>
      <c r="E14" s="307"/>
      <c r="F14" s="55"/>
      <c r="G14" s="55"/>
      <c r="H14" s="309"/>
      <c r="I14" s="309"/>
      <c r="J14" s="70"/>
      <c r="K14" s="71"/>
      <c r="M14" s="12"/>
      <c r="N14" s="12"/>
      <c r="O14" s="12"/>
      <c r="P14" s="65"/>
      <c r="R14" s="72"/>
      <c r="S14" s="73"/>
      <c r="T14" s="67"/>
    </row>
    <row r="15" spans="1:61" ht="39.950000000000003" customHeight="1" x14ac:dyDescent="0.25">
      <c r="A15" s="59"/>
      <c r="B15" s="12"/>
      <c r="C15" s="300"/>
      <c r="D15" s="59"/>
      <c r="E15" s="307"/>
      <c r="F15" s="55"/>
      <c r="G15" s="55"/>
      <c r="H15" s="309"/>
      <c r="I15" s="309"/>
      <c r="J15" s="70"/>
      <c r="K15" s="71"/>
      <c r="M15" s="12"/>
      <c r="N15" s="12"/>
      <c r="O15" s="12"/>
      <c r="P15" s="65"/>
      <c r="R15" s="72"/>
      <c r="S15" s="73"/>
      <c r="T15" s="67"/>
    </row>
    <row r="16" spans="1:61" ht="39.950000000000003" customHeight="1" x14ac:dyDescent="0.25">
      <c r="A16" s="59"/>
      <c r="B16" s="12"/>
      <c r="C16" s="300"/>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300"/>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300"/>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300"/>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300"/>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300"/>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300"/>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300"/>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300"/>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300"/>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300"/>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300"/>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300"/>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300"/>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300"/>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300"/>
      <c r="D31" s="59"/>
      <c r="F31" s="80"/>
      <c r="G31" s="80"/>
      <c r="H31" s="69"/>
      <c r="I31" s="69"/>
      <c r="J31" s="69"/>
      <c r="K31" s="81"/>
      <c r="L31" s="81"/>
      <c r="M31" s="12"/>
      <c r="N31" s="12"/>
      <c r="O31" s="69"/>
      <c r="P31" s="65"/>
      <c r="Q31" s="69"/>
      <c r="R31" s="76"/>
      <c r="S31" s="76"/>
      <c r="T31" s="308"/>
      <c r="U31" s="82"/>
      <c r="W31" s="83"/>
      <c r="X31" s="15"/>
      <c r="Y31" s="20"/>
      <c r="Z31" s="14"/>
      <c r="AA31" s="38"/>
      <c r="AB31" s="11"/>
      <c r="AC31" s="22"/>
      <c r="BG31" s="14"/>
    </row>
    <row r="32" spans="1:59" ht="39.950000000000003" customHeight="1" x14ac:dyDescent="0.25">
      <c r="A32" s="59"/>
      <c r="B32" s="12"/>
      <c r="C32" s="300"/>
      <c r="D32" s="59"/>
      <c r="F32" s="80"/>
      <c r="G32" s="80"/>
      <c r="H32" s="69"/>
      <c r="I32" s="81"/>
      <c r="J32" s="69"/>
      <c r="K32" s="81"/>
      <c r="L32" s="81"/>
      <c r="M32" s="12"/>
      <c r="N32" s="12"/>
      <c r="O32" s="81"/>
      <c r="P32" s="65"/>
      <c r="Q32" s="81"/>
      <c r="R32" s="73"/>
      <c r="S32" s="73"/>
      <c r="T32" s="308"/>
      <c r="U32" s="82"/>
      <c r="W32" s="83"/>
      <c r="X32" s="15"/>
      <c r="Y32" s="20"/>
      <c r="Z32" s="14"/>
      <c r="AA32" s="38"/>
      <c r="AB32" s="11"/>
      <c r="AC32" s="22"/>
      <c r="BG32" s="14"/>
    </row>
    <row r="33" spans="1:61" ht="39.950000000000003" customHeight="1" x14ac:dyDescent="0.25">
      <c r="A33" s="59"/>
      <c r="B33" s="12"/>
      <c r="C33" s="300"/>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300"/>
      <c r="D34" s="59"/>
      <c r="F34" s="80"/>
      <c r="G34" s="80"/>
      <c r="H34" s="69"/>
      <c r="I34" s="309"/>
      <c r="J34" s="309"/>
      <c r="K34" s="309"/>
      <c r="L34" s="309"/>
      <c r="M34" s="12"/>
      <c r="N34" s="12"/>
      <c r="O34" s="81"/>
      <c r="P34" s="65"/>
      <c r="Q34" s="309"/>
      <c r="R34" s="308"/>
      <c r="S34" s="308"/>
      <c r="T34" s="73"/>
      <c r="U34" s="82"/>
      <c r="W34" s="83"/>
      <c r="X34" s="15"/>
      <c r="Y34" s="20"/>
      <c r="Z34" s="14"/>
      <c r="AA34" s="39"/>
      <c r="AB34" s="11"/>
      <c r="AC34" s="22"/>
      <c r="BG34" s="14"/>
    </row>
    <row r="35" spans="1:61" ht="39.950000000000003" customHeight="1" x14ac:dyDescent="0.25">
      <c r="A35" s="59"/>
      <c r="B35" s="12"/>
      <c r="C35" s="300"/>
      <c r="D35" s="59"/>
      <c r="F35" s="80"/>
      <c r="G35" s="80"/>
      <c r="H35" s="69"/>
      <c r="I35" s="309"/>
      <c r="J35" s="309"/>
      <c r="K35" s="309"/>
      <c r="L35" s="309"/>
      <c r="M35" s="12"/>
      <c r="N35" s="12"/>
      <c r="O35" s="81"/>
      <c r="P35" s="65"/>
      <c r="Q35" s="309"/>
      <c r="R35" s="308"/>
      <c r="S35" s="308"/>
      <c r="T35" s="73"/>
      <c r="U35" s="82"/>
      <c r="W35" s="83"/>
      <c r="X35" s="15"/>
      <c r="Y35" s="20"/>
      <c r="Z35" s="14"/>
      <c r="AA35" s="39"/>
      <c r="AB35" s="11"/>
      <c r="AC35" s="22"/>
      <c r="BG35" s="14"/>
    </row>
    <row r="36" spans="1:61" ht="39.950000000000003" customHeight="1" x14ac:dyDescent="0.25">
      <c r="A36" s="59"/>
      <c r="B36" s="12"/>
      <c r="C36" s="300"/>
      <c r="D36" s="59"/>
      <c r="F36" s="80"/>
      <c r="G36" s="80"/>
      <c r="H36" s="69"/>
      <c r="I36" s="309"/>
      <c r="J36" s="309"/>
      <c r="K36" s="309"/>
      <c r="L36" s="309"/>
      <c r="M36" s="12"/>
      <c r="N36" s="12"/>
      <c r="O36" s="81"/>
      <c r="P36" s="65"/>
      <c r="Q36" s="309"/>
      <c r="R36" s="308"/>
      <c r="S36" s="308"/>
      <c r="T36" s="308"/>
      <c r="U36" s="82"/>
      <c r="W36" s="83"/>
      <c r="X36" s="15"/>
      <c r="Y36" s="20"/>
      <c r="Z36" s="14"/>
      <c r="AA36" s="39"/>
      <c r="AB36" s="11"/>
      <c r="AC36" s="22"/>
      <c r="BG36" s="14"/>
    </row>
    <row r="37" spans="1:61" ht="39.950000000000003" customHeight="1" x14ac:dyDescent="0.25">
      <c r="A37" s="59"/>
      <c r="B37" s="12"/>
      <c r="C37" s="300"/>
      <c r="D37" s="59"/>
      <c r="F37" s="80"/>
      <c r="G37" s="80"/>
      <c r="H37" s="69"/>
      <c r="I37" s="309"/>
      <c r="J37" s="309"/>
      <c r="K37" s="309"/>
      <c r="L37" s="309"/>
      <c r="M37" s="12"/>
      <c r="N37" s="12"/>
      <c r="O37" s="81"/>
      <c r="P37" s="65"/>
      <c r="Q37" s="309"/>
      <c r="R37" s="308"/>
      <c r="S37" s="308"/>
      <c r="T37" s="308"/>
      <c r="U37" s="82"/>
      <c r="W37" s="83"/>
      <c r="X37" s="15"/>
      <c r="Y37" s="20"/>
      <c r="Z37" s="14"/>
      <c r="AA37" s="39"/>
      <c r="AB37" s="11"/>
      <c r="AC37" s="22"/>
      <c r="BG37" s="14"/>
    </row>
    <row r="38" spans="1:61" ht="39.950000000000003" customHeight="1" x14ac:dyDescent="0.25">
      <c r="A38" s="59"/>
      <c r="B38" s="12"/>
      <c r="C38" s="300"/>
      <c r="D38" s="59"/>
      <c r="F38" s="80"/>
      <c r="G38" s="80"/>
      <c r="H38" s="69"/>
      <c r="I38" s="309"/>
      <c r="J38" s="309"/>
      <c r="K38" s="309"/>
      <c r="L38" s="81"/>
      <c r="M38" s="12"/>
      <c r="N38" s="12"/>
      <c r="O38" s="81"/>
      <c r="P38" s="65"/>
      <c r="Q38" s="309"/>
      <c r="R38" s="308"/>
      <c r="S38" s="308"/>
      <c r="T38" s="308"/>
      <c r="U38" s="82"/>
      <c r="W38" s="83"/>
      <c r="X38" s="15"/>
      <c r="Y38" s="20"/>
      <c r="Z38" s="14"/>
      <c r="AA38" s="39"/>
      <c r="AB38" s="11"/>
      <c r="AC38" s="22"/>
      <c r="BG38" s="14"/>
    </row>
    <row r="39" spans="1:61" ht="39.950000000000003" customHeight="1" x14ac:dyDescent="0.25">
      <c r="A39" s="59"/>
      <c r="B39" s="12"/>
      <c r="C39" s="300"/>
      <c r="D39" s="59"/>
      <c r="F39" s="80"/>
      <c r="G39" s="80"/>
      <c r="H39" s="69"/>
      <c r="I39" s="309"/>
      <c r="J39" s="309"/>
      <c r="K39" s="309"/>
      <c r="L39" s="81"/>
      <c r="M39" s="12"/>
      <c r="N39" s="12"/>
      <c r="O39" s="81"/>
      <c r="P39" s="65"/>
      <c r="Q39" s="309"/>
      <c r="R39" s="308"/>
      <c r="S39" s="308"/>
      <c r="T39" s="308"/>
      <c r="U39" s="82"/>
      <c r="W39" s="83"/>
      <c r="X39" s="15"/>
      <c r="Y39" s="20"/>
      <c r="Z39" s="14"/>
      <c r="AA39" s="39"/>
      <c r="AB39" s="11"/>
      <c r="AC39" s="22"/>
      <c r="BG39" s="14"/>
    </row>
    <row r="40" spans="1:61" ht="39.950000000000003" customHeight="1" x14ac:dyDescent="0.25">
      <c r="A40" s="59"/>
      <c r="B40" s="12"/>
      <c r="C40" s="300"/>
      <c r="D40" s="59"/>
      <c r="F40" s="80"/>
      <c r="G40" s="80"/>
      <c r="H40" s="69"/>
      <c r="I40" s="309"/>
      <c r="J40" s="309"/>
      <c r="K40" s="309"/>
      <c r="L40" s="81"/>
      <c r="M40" s="12"/>
      <c r="N40" s="12"/>
      <c r="O40" s="81"/>
      <c r="P40" s="65"/>
      <c r="Q40" s="309"/>
      <c r="R40" s="308"/>
      <c r="S40" s="308"/>
      <c r="T40" s="308"/>
      <c r="U40" s="82"/>
      <c r="W40" s="83"/>
      <c r="X40" s="15"/>
      <c r="Y40" s="20"/>
      <c r="Z40" s="14"/>
      <c r="AA40" s="39"/>
      <c r="AB40" s="11"/>
      <c r="AC40" s="22"/>
      <c r="BG40" s="14"/>
    </row>
    <row r="41" spans="1:61" ht="39.950000000000003" customHeight="1" x14ac:dyDescent="0.25">
      <c r="A41" s="59"/>
      <c r="B41" s="12"/>
      <c r="C41" s="300"/>
      <c r="D41" s="59"/>
      <c r="F41" s="80"/>
      <c r="G41" s="80"/>
      <c r="H41" s="69"/>
      <c r="I41" s="309"/>
      <c r="J41" s="309"/>
      <c r="K41" s="309"/>
      <c r="L41" s="81"/>
      <c r="M41" s="12"/>
      <c r="N41" s="12"/>
      <c r="O41" s="81"/>
      <c r="P41" s="65"/>
      <c r="Q41" s="309"/>
      <c r="R41" s="308"/>
      <c r="S41" s="308"/>
      <c r="T41" s="308"/>
      <c r="U41" s="82"/>
      <c r="W41" s="83"/>
      <c r="X41" s="15"/>
      <c r="Y41" s="20"/>
      <c r="Z41" s="14"/>
      <c r="AA41" s="39"/>
      <c r="AB41" s="11"/>
      <c r="AC41" s="22"/>
      <c r="BG41" s="14"/>
    </row>
    <row r="42" spans="1:61" ht="39.950000000000003" customHeight="1" x14ac:dyDescent="0.25">
      <c r="A42" s="59"/>
      <c r="B42" s="12"/>
      <c r="C42" s="300"/>
      <c r="D42" s="59"/>
      <c r="F42" s="80"/>
      <c r="G42" s="80"/>
      <c r="H42" s="69"/>
      <c r="I42" s="309"/>
      <c r="J42" s="309"/>
      <c r="K42" s="309"/>
      <c r="L42" s="81"/>
      <c r="M42" s="12"/>
      <c r="N42" s="12"/>
      <c r="O42" s="81"/>
      <c r="P42" s="65"/>
      <c r="Q42" s="309"/>
      <c r="R42" s="308"/>
      <c r="S42" s="308"/>
      <c r="T42" s="308"/>
      <c r="U42" s="82"/>
      <c r="W42" s="83"/>
      <c r="X42" s="15"/>
      <c r="Y42" s="20"/>
      <c r="Z42" s="14"/>
      <c r="AA42" s="39"/>
      <c r="AB42" s="11"/>
      <c r="AC42" s="22"/>
      <c r="BG42" s="14"/>
    </row>
    <row r="43" spans="1:61" ht="39.950000000000003" customHeight="1" x14ac:dyDescent="0.25">
      <c r="A43" s="59"/>
      <c r="B43" s="12"/>
      <c r="C43" s="300"/>
      <c r="D43" s="59"/>
      <c r="F43" s="80"/>
      <c r="G43" s="80"/>
      <c r="H43" s="69"/>
      <c r="I43" s="309"/>
      <c r="J43" s="309"/>
      <c r="K43" s="309"/>
      <c r="L43" s="81"/>
      <c r="M43" s="12"/>
      <c r="N43" s="12"/>
      <c r="O43" s="81"/>
      <c r="P43" s="65"/>
      <c r="Q43" s="309"/>
      <c r="R43" s="308"/>
      <c r="S43" s="308"/>
      <c r="T43" s="308"/>
      <c r="U43" s="82"/>
      <c r="W43" s="83"/>
      <c r="X43" s="15"/>
      <c r="Y43" s="20"/>
      <c r="Z43" s="14"/>
      <c r="AA43" s="39"/>
      <c r="AB43" s="11"/>
      <c r="AC43" s="22"/>
      <c r="BG43" s="14"/>
    </row>
    <row r="44" spans="1:61" ht="39.950000000000003" customHeight="1" x14ac:dyDescent="0.25">
      <c r="A44" s="59"/>
      <c r="B44" s="12"/>
      <c r="C44" s="300"/>
      <c r="D44" s="59"/>
      <c r="F44" s="80"/>
      <c r="G44" s="80"/>
      <c r="H44" s="69"/>
      <c r="I44" s="309"/>
      <c r="J44" s="309"/>
      <c r="K44" s="309"/>
      <c r="L44" s="81"/>
      <c r="M44" s="12"/>
      <c r="N44" s="12"/>
      <c r="O44" s="81"/>
      <c r="P44" s="65"/>
      <c r="Q44" s="309"/>
      <c r="R44" s="308"/>
      <c r="S44" s="308"/>
      <c r="T44" s="308"/>
      <c r="U44" s="82"/>
      <c r="W44" s="83"/>
      <c r="X44" s="15"/>
      <c r="Y44" s="20"/>
      <c r="Z44" s="14"/>
      <c r="AA44" s="39"/>
      <c r="AB44" s="11"/>
      <c r="AC44" s="22"/>
      <c r="BG44" s="14"/>
    </row>
    <row r="45" spans="1:61" ht="39.950000000000003" customHeight="1" x14ac:dyDescent="0.25">
      <c r="A45" s="59"/>
      <c r="B45" s="12"/>
      <c r="C45" s="300"/>
      <c r="D45" s="59"/>
      <c r="F45" s="80"/>
      <c r="G45" s="80"/>
      <c r="H45" s="69"/>
      <c r="I45" s="309"/>
      <c r="J45" s="309"/>
      <c r="K45" s="309"/>
      <c r="L45" s="81"/>
      <c r="M45" s="12"/>
      <c r="N45" s="12"/>
      <c r="O45" s="81"/>
      <c r="P45" s="65"/>
      <c r="Q45" s="309"/>
      <c r="R45" s="308"/>
      <c r="S45" s="308"/>
      <c r="T45" s="308"/>
      <c r="U45" s="82"/>
      <c r="W45" s="83"/>
      <c r="X45" s="15"/>
      <c r="Y45" s="20"/>
      <c r="Z45" s="14"/>
      <c r="AA45" s="39"/>
      <c r="AB45" s="11"/>
      <c r="AC45" s="22"/>
      <c r="BG45" s="14"/>
    </row>
    <row r="46" spans="1:61" ht="39.950000000000003" customHeight="1" x14ac:dyDescent="0.25">
      <c r="A46" s="59"/>
      <c r="B46" s="12"/>
      <c r="C46" s="300"/>
      <c r="D46" s="59"/>
      <c r="F46" s="80"/>
      <c r="G46" s="80"/>
      <c r="H46" s="69"/>
      <c r="I46" s="309"/>
      <c r="J46" s="309"/>
      <c r="K46" s="309"/>
      <c r="L46" s="81"/>
      <c r="M46" s="12"/>
      <c r="N46" s="12"/>
      <c r="O46" s="81"/>
      <c r="P46" s="65"/>
      <c r="Q46" s="309"/>
      <c r="R46" s="308"/>
      <c r="S46" s="308"/>
      <c r="T46" s="308"/>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305"/>
      <c r="D49" s="57"/>
      <c r="E49" s="304"/>
      <c r="F49" s="80"/>
      <c r="G49" s="80"/>
      <c r="H49" s="305"/>
      <c r="I49" s="306"/>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305"/>
      <c r="D50" s="57"/>
      <c r="E50" s="304"/>
      <c r="F50" s="80"/>
      <c r="G50" s="80"/>
      <c r="H50" s="305"/>
      <c r="I50" s="306"/>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305"/>
      <c r="D51" s="57"/>
      <c r="E51" s="304"/>
      <c r="F51" s="80"/>
      <c r="G51" s="80"/>
      <c r="H51" s="305"/>
      <c r="I51" s="306"/>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305"/>
      <c r="D52" s="57"/>
      <c r="E52" s="304"/>
      <c r="F52" s="80"/>
      <c r="G52" s="80"/>
      <c r="H52" s="300"/>
      <c r="I52" s="306"/>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305"/>
      <c r="D53" s="57"/>
      <c r="E53" s="304"/>
      <c r="F53" s="80"/>
      <c r="G53" s="80"/>
      <c r="H53" s="300"/>
      <c r="I53" s="306"/>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305"/>
      <c r="D54" s="57"/>
      <c r="E54" s="304"/>
      <c r="F54" s="80"/>
      <c r="G54" s="80"/>
      <c r="H54" s="300"/>
      <c r="I54" s="306"/>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305"/>
      <c r="D55" s="57"/>
      <c r="E55" s="304"/>
      <c r="F55" s="80"/>
      <c r="G55" s="80"/>
      <c r="H55" s="305"/>
      <c r="I55" s="306"/>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305"/>
      <c r="D56" s="57"/>
      <c r="E56" s="304"/>
      <c r="F56" s="80"/>
      <c r="G56" s="80"/>
      <c r="H56" s="305"/>
      <c r="I56" s="306"/>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305"/>
      <c r="D57" s="57"/>
      <c r="E57" s="304"/>
      <c r="F57" s="80"/>
      <c r="G57" s="80"/>
      <c r="H57" s="305"/>
      <c r="I57" s="306"/>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305"/>
      <c r="D58" s="57"/>
      <c r="E58" s="304"/>
      <c r="F58" s="80"/>
      <c r="G58" s="80"/>
      <c r="H58" s="305"/>
      <c r="I58" s="306"/>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305"/>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305"/>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305"/>
      <c r="D61" s="59"/>
      <c r="E61" s="304"/>
      <c r="F61" s="80"/>
      <c r="G61" s="80"/>
      <c r="H61" s="304"/>
      <c r="I61" s="306"/>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305"/>
      <c r="D62" s="59"/>
      <c r="E62" s="304"/>
      <c r="F62" s="80"/>
      <c r="G62" s="80"/>
      <c r="H62" s="304"/>
      <c r="I62" s="306"/>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305"/>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305"/>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305"/>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305"/>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305"/>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305"/>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305"/>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305"/>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300"/>
      <c r="D72" s="61"/>
      <c r="E72" s="12"/>
      <c r="F72" s="12"/>
      <c r="G72" s="12"/>
      <c r="H72" s="12"/>
      <c r="I72" s="12"/>
      <c r="K72" s="12"/>
      <c r="L72" s="12"/>
      <c r="N72" s="12"/>
      <c r="O72" s="12"/>
      <c r="P72" s="12"/>
      <c r="Q72" s="12"/>
      <c r="R72" s="56"/>
      <c r="S72" s="56"/>
      <c r="T72" s="9"/>
    </row>
    <row r="73" spans="1:16361" ht="39.950000000000003" customHeight="1" x14ac:dyDescent="0.25">
      <c r="A73" s="61"/>
      <c r="B73" s="12"/>
      <c r="C73" s="300"/>
      <c r="D73" s="61"/>
      <c r="E73" s="12"/>
      <c r="F73" s="12"/>
      <c r="G73" s="12"/>
      <c r="H73" s="12"/>
      <c r="I73" s="12"/>
      <c r="K73" s="12"/>
      <c r="N73" s="12"/>
      <c r="O73" s="12"/>
      <c r="P73" s="12"/>
      <c r="Q73" s="12"/>
      <c r="R73" s="56"/>
      <c r="S73" s="56"/>
      <c r="T73" s="9"/>
    </row>
    <row r="74" spans="1:16361" ht="39.950000000000003" customHeight="1" x14ac:dyDescent="0.25">
      <c r="A74" s="61"/>
      <c r="B74" s="12"/>
      <c r="C74" s="300"/>
      <c r="D74" s="61"/>
      <c r="E74" s="12"/>
      <c r="F74" s="12"/>
      <c r="G74" s="12"/>
      <c r="H74" s="12"/>
      <c r="I74" s="12"/>
      <c r="J74" s="94"/>
      <c r="K74" s="12"/>
      <c r="N74" s="12"/>
      <c r="O74" s="12"/>
      <c r="P74" s="12"/>
      <c r="Q74" s="12"/>
      <c r="R74" s="56"/>
      <c r="S74" s="56"/>
      <c r="T74" s="9"/>
    </row>
    <row r="75" spans="1:16361" ht="39.950000000000003" customHeight="1" x14ac:dyDescent="0.25">
      <c r="A75" s="61"/>
      <c r="B75" s="12"/>
      <c r="C75" s="300"/>
      <c r="D75" s="61"/>
      <c r="E75" s="12"/>
      <c r="F75" s="12"/>
      <c r="G75" s="12"/>
      <c r="H75" s="12"/>
      <c r="I75" s="12"/>
      <c r="J75" s="94"/>
      <c r="K75" s="12"/>
      <c r="N75" s="12"/>
      <c r="O75" s="12"/>
      <c r="P75" s="12"/>
      <c r="Q75" s="12"/>
      <c r="R75" s="56"/>
      <c r="S75" s="56"/>
      <c r="T75" s="9"/>
    </row>
    <row r="76" spans="1:16361" ht="39.950000000000003" customHeight="1" x14ac:dyDescent="0.25">
      <c r="A76" s="61"/>
      <c r="B76" s="12"/>
      <c r="C76" s="300"/>
      <c r="D76" s="61"/>
      <c r="E76" s="12"/>
      <c r="F76" s="12"/>
      <c r="G76" s="12"/>
      <c r="H76" s="12"/>
      <c r="I76" s="12"/>
      <c r="J76" s="94"/>
      <c r="K76" s="12"/>
      <c r="N76" s="12"/>
      <c r="O76" s="12"/>
      <c r="P76" s="12"/>
      <c r="Q76" s="12"/>
      <c r="R76" s="56"/>
      <c r="S76" s="56"/>
      <c r="T76" s="9"/>
    </row>
    <row r="77" spans="1:16361" ht="39.950000000000003" customHeight="1" x14ac:dyDescent="0.25">
      <c r="A77" s="61"/>
      <c r="B77" s="12"/>
      <c r="C77" s="300"/>
      <c r="D77" s="61"/>
      <c r="E77" s="12"/>
      <c r="F77" s="12"/>
      <c r="G77" s="12"/>
      <c r="H77" s="12"/>
      <c r="I77" s="12"/>
      <c r="J77" s="94"/>
      <c r="K77" s="12"/>
      <c r="N77" s="12"/>
      <c r="O77" s="12"/>
      <c r="P77" s="12"/>
      <c r="Q77" s="12"/>
      <c r="R77" s="56"/>
      <c r="S77" s="56"/>
      <c r="T77" s="9"/>
    </row>
    <row r="78" spans="1:16361" ht="39.950000000000003" customHeight="1" x14ac:dyDescent="0.25">
      <c r="A78" s="61"/>
      <c r="B78" s="12"/>
      <c r="C78" s="300"/>
      <c r="D78" s="61"/>
      <c r="E78" s="12"/>
      <c r="F78" s="12"/>
      <c r="G78" s="12"/>
      <c r="H78" s="12"/>
      <c r="I78" s="12"/>
      <c r="J78" s="94"/>
      <c r="K78" s="12"/>
      <c r="N78" s="12"/>
      <c r="O78" s="12"/>
      <c r="P78" s="12"/>
      <c r="Q78" s="12"/>
      <c r="R78" s="56"/>
      <c r="S78" s="56"/>
      <c r="T78" s="9"/>
    </row>
    <row r="79" spans="1:16361" ht="39.950000000000003" customHeight="1" x14ac:dyDescent="0.25">
      <c r="A79" s="61"/>
      <c r="B79" s="12"/>
      <c r="C79" s="300"/>
      <c r="D79" s="61"/>
      <c r="E79" s="12"/>
      <c r="F79" s="12"/>
      <c r="G79" s="12"/>
      <c r="H79" s="12"/>
      <c r="I79" s="12"/>
      <c r="J79" s="94"/>
      <c r="N79" s="12"/>
      <c r="O79" s="12"/>
      <c r="P79" s="12"/>
      <c r="Q79" s="12"/>
      <c r="R79" s="56"/>
      <c r="S79" s="56"/>
      <c r="T79" s="9"/>
    </row>
    <row r="80" spans="1:16361" ht="39.950000000000003" customHeight="1" x14ac:dyDescent="0.25">
      <c r="A80" s="61"/>
      <c r="B80" s="12"/>
      <c r="C80" s="300"/>
      <c r="D80" s="61"/>
      <c r="E80" s="12"/>
      <c r="F80" s="12"/>
      <c r="G80" s="12"/>
      <c r="H80" s="12"/>
      <c r="I80" s="12"/>
      <c r="J80" s="94"/>
      <c r="N80" s="12"/>
      <c r="O80" s="12"/>
      <c r="P80" s="12"/>
      <c r="Q80" s="12"/>
      <c r="R80" s="56"/>
      <c r="S80" s="56"/>
      <c r="T80" s="9"/>
    </row>
    <row r="81" spans="1:20" ht="39.950000000000003" customHeight="1" x14ac:dyDescent="0.25">
      <c r="A81" s="61"/>
      <c r="B81" s="12"/>
      <c r="C81" s="300"/>
      <c r="D81" s="61"/>
      <c r="E81" s="12"/>
      <c r="F81" s="12"/>
      <c r="G81" s="12"/>
      <c r="H81" s="12"/>
      <c r="I81" s="12"/>
      <c r="J81" s="94"/>
      <c r="N81" s="12"/>
      <c r="O81" s="12"/>
      <c r="P81" s="12"/>
      <c r="Q81" s="12"/>
      <c r="R81" s="56"/>
      <c r="S81" s="56"/>
      <c r="T81" s="9"/>
    </row>
    <row r="82" spans="1:20" ht="39.950000000000003" customHeight="1" x14ac:dyDescent="0.25">
      <c r="A82" s="61"/>
      <c r="B82" s="12"/>
      <c r="C82" s="300"/>
      <c r="D82" s="61"/>
      <c r="E82" s="12"/>
      <c r="F82" s="12"/>
      <c r="G82" s="12"/>
      <c r="H82" s="12"/>
      <c r="I82" s="12"/>
      <c r="J82" s="94"/>
      <c r="N82" s="12"/>
      <c r="O82" s="12"/>
      <c r="P82" s="12"/>
      <c r="Q82" s="12"/>
      <c r="R82" s="56"/>
      <c r="S82" s="56"/>
      <c r="T82" s="9"/>
    </row>
    <row r="83" spans="1:20" ht="39.950000000000003" customHeight="1" x14ac:dyDescent="0.25">
      <c r="A83" s="61"/>
      <c r="B83" s="12"/>
      <c r="C83" s="300"/>
      <c r="D83" s="61"/>
      <c r="E83" s="12"/>
      <c r="F83" s="12"/>
      <c r="G83" s="12"/>
      <c r="H83" s="12"/>
      <c r="I83" s="12"/>
      <c r="J83" s="94"/>
      <c r="N83" s="12"/>
      <c r="O83" s="12"/>
      <c r="P83" s="12"/>
      <c r="Q83" s="12"/>
      <c r="R83" s="56"/>
      <c r="S83" s="56"/>
      <c r="T83" s="9"/>
    </row>
    <row r="84" spans="1:20" ht="39.950000000000003" customHeight="1" x14ac:dyDescent="0.25">
      <c r="A84" s="60"/>
      <c r="B84" s="12"/>
      <c r="C84" s="300"/>
      <c r="D84" s="59"/>
      <c r="E84" s="12"/>
      <c r="F84" s="80"/>
      <c r="G84" s="80"/>
      <c r="H84" s="12"/>
      <c r="I84" s="55"/>
      <c r="J84" s="64"/>
      <c r="M84" s="12"/>
      <c r="N84" s="12"/>
      <c r="P84" s="65"/>
      <c r="R84" s="19"/>
      <c r="S84" s="19"/>
      <c r="T84" s="95"/>
    </row>
    <row r="85" spans="1:20" ht="39.950000000000003" customHeight="1" x14ac:dyDescent="0.25">
      <c r="A85" s="60"/>
      <c r="B85" s="12"/>
      <c r="C85" s="300"/>
      <c r="D85" s="59"/>
      <c r="F85" s="80"/>
      <c r="G85" s="80"/>
      <c r="H85" s="96"/>
      <c r="I85" s="55"/>
      <c r="J85" s="97"/>
      <c r="N85" s="12"/>
      <c r="P85" s="65"/>
      <c r="R85" s="19"/>
      <c r="S85" s="19"/>
      <c r="T85" s="95"/>
    </row>
    <row r="86" spans="1:20" ht="39.950000000000003" customHeight="1" x14ac:dyDescent="0.25">
      <c r="A86" s="61"/>
      <c r="B86" s="12"/>
      <c r="C86" s="300"/>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300"/>
      <c r="D87" s="61"/>
      <c r="E87" s="304"/>
      <c r="F87" s="12"/>
      <c r="G87" s="12"/>
      <c r="H87" s="12"/>
      <c r="I87" s="304"/>
      <c r="J87" s="302"/>
      <c r="K87" s="12"/>
      <c r="L87" s="12"/>
      <c r="M87" s="12"/>
      <c r="N87" s="12"/>
      <c r="O87" s="12"/>
      <c r="P87" s="90"/>
      <c r="Q87" s="12"/>
      <c r="R87" s="56"/>
      <c r="S87" s="56"/>
      <c r="T87" s="19"/>
    </row>
    <row r="88" spans="1:20" ht="39.950000000000003" customHeight="1" x14ac:dyDescent="0.25">
      <c r="A88" s="61"/>
      <c r="B88" s="12"/>
      <c r="C88" s="300"/>
      <c r="D88" s="61"/>
      <c r="E88" s="304"/>
      <c r="F88" s="12"/>
      <c r="G88" s="12"/>
      <c r="H88" s="12"/>
      <c r="I88" s="304"/>
      <c r="J88" s="302"/>
      <c r="K88" s="12"/>
      <c r="L88" s="12"/>
      <c r="M88" s="12"/>
      <c r="N88" s="12"/>
      <c r="O88" s="12"/>
      <c r="P88" s="90"/>
      <c r="Q88" s="12"/>
      <c r="R88" s="56"/>
      <c r="S88" s="56"/>
      <c r="T88" s="19"/>
    </row>
    <row r="89" spans="1:20" ht="39.950000000000003" customHeight="1" x14ac:dyDescent="0.25">
      <c r="A89" s="61"/>
      <c r="B89" s="12"/>
      <c r="C89" s="300"/>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300"/>
      <c r="D90" s="61"/>
      <c r="E90" s="12"/>
      <c r="F90" s="12"/>
      <c r="G90" s="12"/>
      <c r="H90" s="12"/>
      <c r="I90" s="12"/>
      <c r="K90" s="12"/>
      <c r="L90" s="12"/>
      <c r="M90" s="12"/>
      <c r="N90" s="12"/>
      <c r="O90" s="12"/>
      <c r="P90" s="90"/>
      <c r="Q90" s="12"/>
      <c r="R90" s="56"/>
      <c r="S90" s="56"/>
      <c r="T90" s="9"/>
    </row>
    <row r="91" spans="1:20" ht="39.950000000000003" customHeight="1" x14ac:dyDescent="0.25">
      <c r="A91" s="61"/>
      <c r="B91" s="12"/>
      <c r="C91" s="300"/>
      <c r="D91" s="61"/>
      <c r="E91" s="12"/>
      <c r="F91" s="12"/>
      <c r="G91" s="12"/>
      <c r="H91" s="12"/>
      <c r="I91" s="12"/>
      <c r="K91" s="12"/>
      <c r="L91" s="12"/>
      <c r="M91" s="12"/>
      <c r="N91" s="12"/>
      <c r="O91" s="12"/>
      <c r="P91" s="90"/>
      <c r="Q91" s="12"/>
      <c r="R91" s="56"/>
      <c r="S91" s="56"/>
      <c r="T91" s="9"/>
    </row>
    <row r="92" spans="1:20" ht="39.950000000000003" customHeight="1" x14ac:dyDescent="0.25">
      <c r="A92" s="61"/>
      <c r="B92" s="12"/>
      <c r="C92" s="300"/>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300"/>
      <c r="D93" s="61"/>
      <c r="E93" s="12"/>
      <c r="F93" s="12"/>
      <c r="G93" s="12"/>
      <c r="H93" s="12"/>
      <c r="I93" s="12"/>
      <c r="K93" s="12"/>
      <c r="L93" s="12"/>
      <c r="M93" s="12"/>
      <c r="N93" s="12"/>
      <c r="O93" s="12"/>
      <c r="P93" s="90"/>
      <c r="Q93" s="12"/>
      <c r="R93" s="56"/>
      <c r="S93" s="56"/>
      <c r="T93" s="9"/>
    </row>
    <row r="94" spans="1:20" ht="39.950000000000003" customHeight="1" x14ac:dyDescent="0.25">
      <c r="A94" s="61"/>
      <c r="B94" s="12"/>
      <c r="C94" s="300"/>
      <c r="D94" s="61"/>
      <c r="E94" s="12"/>
      <c r="F94" s="12"/>
      <c r="G94" s="12"/>
      <c r="H94" s="12"/>
      <c r="I94" s="12"/>
      <c r="K94" s="12"/>
      <c r="L94" s="12"/>
      <c r="M94" s="12"/>
      <c r="N94" s="12"/>
      <c r="O94" s="12"/>
      <c r="P94" s="90"/>
      <c r="Q94" s="12"/>
      <c r="R94" s="56"/>
      <c r="S94" s="56"/>
      <c r="T94" s="9"/>
    </row>
    <row r="95" spans="1:20" ht="39.950000000000003" customHeight="1" x14ac:dyDescent="0.25">
      <c r="A95" s="303"/>
      <c r="B95" s="304"/>
      <c r="C95" s="300"/>
      <c r="D95" s="61"/>
      <c r="E95" s="304"/>
      <c r="F95" s="12"/>
      <c r="G95" s="12"/>
      <c r="H95" s="304"/>
      <c r="I95" s="304"/>
      <c r="K95" s="12"/>
      <c r="L95" s="12"/>
      <c r="M95" s="12"/>
      <c r="N95" s="12"/>
      <c r="O95" s="12"/>
      <c r="P95" s="90"/>
      <c r="Q95" s="12"/>
      <c r="R95" s="56"/>
      <c r="S95" s="56"/>
      <c r="T95" s="9"/>
    </row>
    <row r="96" spans="1:20" ht="39.950000000000003" customHeight="1" x14ac:dyDescent="0.25">
      <c r="A96" s="303"/>
      <c r="B96" s="304"/>
      <c r="C96" s="300"/>
      <c r="D96" s="61"/>
      <c r="E96" s="304"/>
      <c r="F96" s="12"/>
      <c r="G96" s="12"/>
      <c r="H96" s="304"/>
      <c r="I96" s="304"/>
      <c r="K96" s="12"/>
      <c r="L96" s="12"/>
      <c r="M96" s="12"/>
      <c r="N96" s="12"/>
      <c r="O96" s="12"/>
      <c r="P96" s="90"/>
      <c r="Q96" s="12"/>
      <c r="R96" s="56"/>
      <c r="S96" s="56"/>
      <c r="T96" s="9"/>
    </row>
    <row r="97" spans="1:59" ht="39.950000000000003" customHeight="1" x14ac:dyDescent="0.25">
      <c r="A97" s="60"/>
      <c r="B97" s="12"/>
      <c r="C97" s="300"/>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300"/>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xr:uid="{00000000-0009-0000-0000-00000D000000}">
    <filterColumn colId="13">
      <filters>
        <filter val="Unidad de Loterias"/>
      </filters>
    </filterColumn>
  </autoFilter>
  <mergeCells count="114">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 ref="O2:O3"/>
    <mergeCell ref="P2:P3"/>
    <mergeCell ref="Q2:Q3"/>
    <mergeCell ref="R2:R3"/>
    <mergeCell ref="AG2:AG3"/>
    <mergeCell ref="AH2:AH3"/>
    <mergeCell ref="AI2:AI3"/>
    <mergeCell ref="AJ2:AJ3"/>
    <mergeCell ref="AK2:AK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s>
  <conditionalFormatting sqref="Z5:Z6">
    <cfRule type="containsText" dxfId="108" priority="111" stopIfTrue="1" operator="containsText" text="EN TERMINO">
      <formula>NOT(ISERROR(SEARCH("EN TERMINO",Z5)))</formula>
    </cfRule>
    <cfRule type="containsText" priority="112" operator="containsText" text="AMARILLO">
      <formula>NOT(ISERROR(SEARCH("AMARILLO",Z5)))</formula>
    </cfRule>
    <cfRule type="containsText" dxfId="107" priority="113" stopIfTrue="1" operator="containsText" text="ALERTA">
      <formula>NOT(ISERROR(SEARCH("ALERTA",Z5)))</formula>
    </cfRule>
    <cfRule type="containsText" dxfId="106" priority="114" stopIfTrue="1" operator="containsText" text="OK">
      <formula>NOT(ISERROR(SEARCH("OK",Z5)))</formula>
    </cfRule>
  </conditionalFormatting>
  <conditionalFormatting sqref="AC5:AC6">
    <cfRule type="containsText" dxfId="105" priority="115" stopIfTrue="1" operator="containsText" text="CUMPLIDA">
      <formula>NOT(ISERROR(SEARCH("CUMPLIDA",AC5)))</formula>
    </cfRule>
  </conditionalFormatting>
  <conditionalFormatting sqref="AC5:AC6">
    <cfRule type="containsText" dxfId="104" priority="117" stopIfTrue="1" operator="containsText" text="INCUMPLIDA">
      <formula>NOT(ISERROR(SEARCH("INCUMPLIDA",AC5)))</formula>
    </cfRule>
  </conditionalFormatting>
  <conditionalFormatting sqref="AC5:AC6">
    <cfRule type="containsText" dxfId="103" priority="116" stopIfTrue="1" operator="containsText" text="PENDIENTE">
      <formula>NOT(ISERROR(SEARCH("PENDIENTE",AC5)))</formula>
    </cfRule>
  </conditionalFormatting>
  <conditionalFormatting sqref="AR6 BB6">
    <cfRule type="containsText" dxfId="102" priority="97" stopIfTrue="1" operator="containsText" text="EN TERMINO">
      <formula>NOT(ISERROR(SEARCH("EN TERMINO",AR6)))</formula>
    </cfRule>
    <cfRule type="containsText" priority="98" operator="containsText" text="AMARILLO">
      <formula>NOT(ISERROR(SEARCH("AMARILLO",AR6)))</formula>
    </cfRule>
    <cfRule type="containsText" dxfId="101" priority="99" stopIfTrue="1" operator="containsText" text="ALERTA">
      <formula>NOT(ISERROR(SEARCH("ALERTA",AR6)))</formula>
    </cfRule>
    <cfRule type="containsText" dxfId="100" priority="100" stopIfTrue="1" operator="containsText" text="OK">
      <formula>NOT(ISERROR(SEARCH("OK",AR6)))</formula>
    </cfRule>
  </conditionalFormatting>
  <conditionalFormatting sqref="BE6 AU6">
    <cfRule type="containsText" dxfId="99" priority="101" stopIfTrue="1" operator="containsText" text="CUMPLIDA">
      <formula>NOT(ISERROR(SEARCH("CUMPLIDA",AU6)))</formula>
    </cfRule>
  </conditionalFormatting>
  <conditionalFormatting sqref="BE6 AU6">
    <cfRule type="containsText" dxfId="98" priority="103" stopIfTrue="1" operator="containsText" text="INCUMPLIDA">
      <formula>NOT(ISERROR(SEARCH("INCUMPLIDA",AU6)))</formula>
    </cfRule>
  </conditionalFormatting>
  <conditionalFormatting sqref="BE6 AU6">
    <cfRule type="containsText" dxfId="97" priority="102" stopIfTrue="1" operator="containsText" text="PENDIENTE">
      <formula>NOT(ISERROR(SEARCH("PENDIENTE",AU6)))</formula>
    </cfRule>
  </conditionalFormatting>
  <conditionalFormatting sqref="AR6">
    <cfRule type="dataBar" priority="104">
      <dataBar>
        <cfvo type="min"/>
        <cfvo type="max"/>
        <color rgb="FF638EC6"/>
      </dataBar>
    </cfRule>
  </conditionalFormatting>
  <conditionalFormatting sqref="BB6">
    <cfRule type="dataBar" priority="105">
      <dataBar>
        <cfvo type="min"/>
        <cfvo type="max"/>
        <color rgb="FF638EC6"/>
      </dataBar>
    </cfRule>
  </conditionalFormatting>
  <conditionalFormatting sqref="Z97:Z98">
    <cfRule type="containsText" dxfId="96" priority="62" stopIfTrue="1" operator="containsText" text="EN TERMINO">
      <formula>NOT(ISERROR(SEARCH("EN TERMINO",Z97)))</formula>
    </cfRule>
    <cfRule type="containsText" priority="63" operator="containsText" text="AMARILLO">
      <formula>NOT(ISERROR(SEARCH("AMARILLO",Z97)))</formula>
    </cfRule>
    <cfRule type="containsText" dxfId="95" priority="64" stopIfTrue="1" operator="containsText" text="ALERTA">
      <formula>NOT(ISERROR(SEARCH("ALERTA",Z97)))</formula>
    </cfRule>
    <cfRule type="containsText" dxfId="94" priority="65" stopIfTrue="1" operator="containsText" text="OK">
      <formula>NOT(ISERROR(SEARCH("OK",Z97)))</formula>
    </cfRule>
  </conditionalFormatting>
  <conditionalFormatting sqref="AD97">
    <cfRule type="containsText" dxfId="93" priority="59" operator="containsText" text="cerrada">
      <formula>NOT(ISERROR(SEARCH("cerrada",AD97)))</formula>
    </cfRule>
    <cfRule type="containsText" dxfId="92" priority="60" operator="containsText" text="cerrado">
      <formula>NOT(ISERROR(SEARCH("cerrado",AD97)))</formula>
    </cfRule>
    <cfRule type="containsText" dxfId="91" priority="61" operator="containsText" text="Abierto">
      <formula>NOT(ISERROR(SEARCH("Abierto",AD97)))</formula>
    </cfRule>
  </conditionalFormatting>
  <conditionalFormatting sqref="BG97:BG98">
    <cfRule type="containsText" dxfId="90" priority="56" operator="containsText" text="cerrada">
      <formula>NOT(ISERROR(SEARCH("cerrada",BG97)))</formula>
    </cfRule>
    <cfRule type="containsText" dxfId="89" priority="57" operator="containsText" text="cerrado">
      <formula>NOT(ISERROR(SEARCH("cerrado",BG97)))</formula>
    </cfRule>
    <cfRule type="containsText" dxfId="88" priority="58" operator="containsText" text="Abierto">
      <formula>NOT(ISERROR(SEARCH("Abierto",BG97)))</formula>
    </cfRule>
  </conditionalFormatting>
  <conditionalFormatting sqref="AC97">
    <cfRule type="containsText" dxfId="87" priority="55" stopIfTrue="1" operator="containsText" text="CUMPLIDA">
      <formula>NOT(ISERROR(SEARCH("CUMPLIDA",AC97)))</formula>
    </cfRule>
  </conditionalFormatting>
  <conditionalFormatting sqref="AC97">
    <cfRule type="containsText" dxfId="86" priority="54" stopIfTrue="1" operator="containsText" text="INCUMPLIDA">
      <formula>NOT(ISERROR(SEARCH("INCUMPLIDA",AC97)))</formula>
    </cfRule>
  </conditionalFormatting>
  <conditionalFormatting sqref="AC97">
    <cfRule type="containsText" dxfId="85" priority="53" stopIfTrue="1" operator="containsText" text="PENDIENTE">
      <formula>NOT(ISERROR(SEARCH("PENDIENTE",AC97)))</formula>
    </cfRule>
  </conditionalFormatting>
  <conditionalFormatting sqref="AC97">
    <cfRule type="containsText" dxfId="84" priority="52" operator="containsText" text="PENDIENTE">
      <formula>NOT(ISERROR(SEARCH("PENDIENTE",AC97)))</formula>
    </cfRule>
  </conditionalFormatting>
  <conditionalFormatting sqref="AC98">
    <cfRule type="containsText" dxfId="83" priority="51" stopIfTrue="1" operator="containsText" text="CUMPLIDA">
      <formula>NOT(ISERROR(SEARCH("CUMPLIDA",AC98)))</formula>
    </cfRule>
  </conditionalFormatting>
  <conditionalFormatting sqref="AC98">
    <cfRule type="containsText" dxfId="82" priority="50" stopIfTrue="1" operator="containsText" text="INCUMPLIDA">
      <formula>NOT(ISERROR(SEARCH("INCUMPLIDA",AC98)))</formula>
    </cfRule>
  </conditionalFormatting>
  <conditionalFormatting sqref="AC98">
    <cfRule type="containsText" dxfId="81" priority="49" stopIfTrue="1" operator="containsText" text="PENDIENTE">
      <formula>NOT(ISERROR(SEARCH("PENDIENTE",AC98)))</formula>
    </cfRule>
  </conditionalFormatting>
  <conditionalFormatting sqref="AC98">
    <cfRule type="containsText" dxfId="80" priority="48" operator="containsText" text="PENDIENTE">
      <formula>NOT(ISERROR(SEARCH("PENDIENTE",AC98)))</formula>
    </cfRule>
  </conditionalFormatting>
  <conditionalFormatting sqref="Z31:Z46">
    <cfRule type="containsText" dxfId="79" priority="44" stopIfTrue="1" operator="containsText" text="EN TERMINO">
      <formula>NOT(ISERROR(SEARCH("EN TERMINO",Z31)))</formula>
    </cfRule>
    <cfRule type="containsText" priority="45" operator="containsText" text="AMARILLO">
      <formula>NOT(ISERROR(SEARCH("AMARILLO",Z31)))</formula>
    </cfRule>
    <cfRule type="containsText" dxfId="78" priority="46" stopIfTrue="1" operator="containsText" text="ALERTA">
      <formula>NOT(ISERROR(SEARCH("ALERTA",Z31)))</formula>
    </cfRule>
    <cfRule type="containsText" dxfId="77" priority="47" stopIfTrue="1" operator="containsText" text="OK">
      <formula>NOT(ISERROR(SEARCH("OK",Z31)))</formula>
    </cfRule>
  </conditionalFormatting>
  <conditionalFormatting sqref="AC31:AC46">
    <cfRule type="containsText" dxfId="76" priority="43" stopIfTrue="1" operator="containsText" text="CUMPLIDA">
      <formula>NOT(ISERROR(SEARCH("CUMPLIDA",AC31)))</formula>
    </cfRule>
  </conditionalFormatting>
  <conditionalFormatting sqref="AC31:AC46">
    <cfRule type="containsText" dxfId="75" priority="42" stopIfTrue="1" operator="containsText" text="INCUMPLIDA">
      <formula>NOT(ISERROR(SEARCH("INCUMPLIDA",AC31)))</formula>
    </cfRule>
  </conditionalFormatting>
  <conditionalFormatting sqref="AC31:AC46">
    <cfRule type="containsText" dxfId="74" priority="41" stopIfTrue="1" operator="containsText" text="PENDIENTE">
      <formula>NOT(ISERROR(SEARCH("PENDIENTE",AC31)))</formula>
    </cfRule>
  </conditionalFormatting>
  <conditionalFormatting sqref="AC31:AC46">
    <cfRule type="containsText" dxfId="73" priority="40" operator="containsText" text="PENDIENTE">
      <formula>NOT(ISERROR(SEARCH("PENDIENTE",AC31)))</formula>
    </cfRule>
  </conditionalFormatting>
  <conditionalFormatting sqref="BG31:BG46">
    <cfRule type="containsText" dxfId="72" priority="37" operator="containsText" text="cerrada">
      <formula>NOT(ISERROR(SEARCH("cerrada",BG31)))</formula>
    </cfRule>
    <cfRule type="containsText" dxfId="71" priority="38" operator="containsText" text="cerrado">
      <formula>NOT(ISERROR(SEARCH("cerrado",BG31)))</formula>
    </cfRule>
    <cfRule type="containsText" dxfId="70" priority="39" operator="containsText" text="Abierto">
      <formula>NOT(ISERROR(SEARCH("Abierto",BG31)))</formula>
    </cfRule>
  </conditionalFormatting>
  <conditionalFormatting sqref="AC16:AC30">
    <cfRule type="containsText" dxfId="69" priority="36" stopIfTrue="1" operator="containsText" text="CUMPLIDA">
      <formula>NOT(ISERROR(SEARCH("CUMPLIDA",AC16)))</formula>
    </cfRule>
  </conditionalFormatting>
  <conditionalFormatting sqref="AC16:AC30">
    <cfRule type="containsText" dxfId="68" priority="35" stopIfTrue="1" operator="containsText" text="INCUMPLIDA">
      <formula>NOT(ISERROR(SEARCH("INCUMPLIDA",AC16)))</formula>
    </cfRule>
  </conditionalFormatting>
  <conditionalFormatting sqref="AC16:AC30">
    <cfRule type="containsText" dxfId="67" priority="34" stopIfTrue="1" operator="containsText" text="PENDIENTE">
      <formula>NOT(ISERROR(SEARCH("PENDIENTE",AC16)))</formula>
    </cfRule>
  </conditionalFormatting>
  <conditionalFormatting sqref="AC16:AC30">
    <cfRule type="containsText" dxfId="66" priority="33" operator="containsText" text="PENDIENTE">
      <formula>NOT(ISERROR(SEARCH("PENDIENTE",AC16)))</formula>
    </cfRule>
  </conditionalFormatting>
  <conditionalFormatting sqref="Z16:Z30">
    <cfRule type="containsText" dxfId="65" priority="29" stopIfTrue="1" operator="containsText" text="EN TERMINO">
      <formula>NOT(ISERROR(SEARCH("EN TERMINO",Z16)))</formula>
    </cfRule>
    <cfRule type="containsText" priority="30" operator="containsText" text="AMARILLO">
      <formula>NOT(ISERROR(SEARCH("AMARILLO",Z16)))</formula>
    </cfRule>
    <cfRule type="containsText" dxfId="64" priority="31" stopIfTrue="1" operator="containsText" text="ALERTA">
      <formula>NOT(ISERROR(SEARCH("ALERTA",Z16)))</formula>
    </cfRule>
    <cfRule type="containsText" dxfId="63" priority="32" stopIfTrue="1" operator="containsText" text="OK">
      <formula>NOT(ISERROR(SEARCH("OK",Z16)))</formula>
    </cfRule>
  </conditionalFormatting>
  <conditionalFormatting sqref="AR5">
    <cfRule type="containsText" dxfId="62" priority="22" stopIfTrue="1" operator="containsText" text="EN TERMINO">
      <formula>NOT(ISERROR(SEARCH("EN TERMINO",AR5)))</formula>
    </cfRule>
    <cfRule type="containsText" priority="23" operator="containsText" text="AMARILLO">
      <formula>NOT(ISERROR(SEARCH("AMARILLO",AR5)))</formula>
    </cfRule>
    <cfRule type="containsText" dxfId="61" priority="24" stopIfTrue="1" operator="containsText" text="ALERTA">
      <formula>NOT(ISERROR(SEARCH("ALERTA",AR5)))</formula>
    </cfRule>
    <cfRule type="containsText" dxfId="60" priority="25" stopIfTrue="1" operator="containsText" text="OK">
      <formula>NOT(ISERROR(SEARCH("OK",AR5)))</formula>
    </cfRule>
  </conditionalFormatting>
  <conditionalFormatting sqref="AU5">
    <cfRule type="containsText" dxfId="59" priority="26" stopIfTrue="1" operator="containsText" text="CUMPLIDA">
      <formula>NOT(ISERROR(SEARCH("CUMPLIDA",AU5)))</formula>
    </cfRule>
  </conditionalFormatting>
  <conditionalFormatting sqref="AU5">
    <cfRule type="containsText" dxfId="58" priority="28" stopIfTrue="1" operator="containsText" text="INCUMPLIDA">
      <formula>NOT(ISERROR(SEARCH("INCUMPLIDA",AU5)))</formula>
    </cfRule>
  </conditionalFormatting>
  <conditionalFormatting sqref="AU5">
    <cfRule type="containsText" dxfId="57" priority="27" stopIfTrue="1" operator="containsText" text="PENDIENTE">
      <formula>NOT(ISERROR(SEARCH("PENDIENTE",AU5)))</formula>
    </cfRule>
  </conditionalFormatting>
  <conditionalFormatting sqref="AV5 BG5:BG6">
    <cfRule type="containsText" dxfId="56" priority="19" operator="containsText" text="cerrada">
      <formula>NOT(ISERROR(SEARCH("cerrada",AV5)))</formula>
    </cfRule>
    <cfRule type="containsText" dxfId="55" priority="20" operator="containsText" text="cerrado">
      <formula>NOT(ISERROR(SEARCH("cerrado",AV5)))</formula>
    </cfRule>
    <cfRule type="containsText" dxfId="54" priority="21" operator="containsText" text="Abierto">
      <formula>NOT(ISERROR(SEARCH("Abierto",AV5)))</formula>
    </cfRule>
  </conditionalFormatting>
  <conditionalFormatting sqref="BB5">
    <cfRule type="containsText" dxfId="53" priority="9" stopIfTrue="1" operator="containsText" text="EN TERMINO">
      <formula>NOT(ISERROR(SEARCH("EN TERMINO",BB5)))</formula>
    </cfRule>
    <cfRule type="containsText" priority="10" operator="containsText" text="AMARILLO">
      <formula>NOT(ISERROR(SEARCH("AMARILLO",BB5)))</formula>
    </cfRule>
    <cfRule type="containsText" dxfId="52" priority="11" stopIfTrue="1" operator="containsText" text="ALERTA">
      <formula>NOT(ISERROR(SEARCH("ALERTA",BB5)))</formula>
    </cfRule>
    <cfRule type="containsText" dxfId="51" priority="12" stopIfTrue="1" operator="containsText" text="OK">
      <formula>NOT(ISERROR(SEARCH("OK",BB5)))</formula>
    </cfRule>
  </conditionalFormatting>
  <conditionalFormatting sqref="BB5">
    <cfRule type="dataBar" priority="13">
      <dataBar>
        <cfvo type="min"/>
        <cfvo type="max"/>
        <color rgb="FF638EC6"/>
      </dataBar>
    </cfRule>
  </conditionalFormatting>
  <conditionalFormatting sqref="BE5">
    <cfRule type="containsText" dxfId="50" priority="18" stopIfTrue="1" operator="containsText" text="CUMPLIDA">
      <formula>NOT(ISERROR(SEARCH("CUMPLIDA",BE5)))</formula>
    </cfRule>
  </conditionalFormatting>
  <conditionalFormatting sqref="BE5">
    <cfRule type="containsText" dxfId="49" priority="17" stopIfTrue="1" operator="containsText" text="INCUMPLIDA">
      <formula>NOT(ISERROR(SEARCH("INCUMPLIDA",BE5)))</formula>
    </cfRule>
  </conditionalFormatting>
  <conditionalFormatting sqref="BE5">
    <cfRule type="containsText" dxfId="48" priority="16" stopIfTrue="1" operator="containsText" text="CUMPLIDA">
      <formula>NOT(ISERROR(SEARCH("CUMPLIDA",BE5)))</formula>
    </cfRule>
  </conditionalFormatting>
  <conditionalFormatting sqref="BE5">
    <cfRule type="containsText" dxfId="47" priority="15" stopIfTrue="1" operator="containsText" text="INCUMPLIDA">
      <formula>NOT(ISERROR(SEARCH("INCUMPLIDA",BE5)))</formula>
    </cfRule>
  </conditionalFormatting>
  <conditionalFormatting sqref="BE5">
    <cfRule type="containsText" dxfId="46" priority="14" stopIfTrue="1" operator="containsText" text="PENDIENTE">
      <formula>NOT(ISERROR(SEARCH("PENDIENTE",BE5)))</formula>
    </cfRule>
  </conditionalFormatting>
  <conditionalFormatting sqref="AI5:AI6">
    <cfRule type="containsText" dxfId="45" priority="5" stopIfTrue="1" operator="containsText" text="EN TERMINO">
      <formula>NOT(ISERROR(SEARCH("EN TERMINO",AI5)))</formula>
    </cfRule>
    <cfRule type="containsText" priority="6" operator="containsText" text="AMARILLO">
      <formula>NOT(ISERROR(SEARCH("AMARILLO",AI5)))</formula>
    </cfRule>
    <cfRule type="containsText" dxfId="44" priority="7" stopIfTrue="1" operator="containsText" text="ALERTA">
      <formula>NOT(ISERROR(SEARCH("ALERTA",AI5)))</formula>
    </cfRule>
    <cfRule type="containsText" dxfId="43" priority="8" stopIfTrue="1" operator="containsText" text="OK">
      <formula>NOT(ISERROR(SEARCH("OK",AI5)))</formula>
    </cfRule>
  </conditionalFormatting>
  <conditionalFormatting sqref="AL5:AL6">
    <cfRule type="containsText" dxfId="42" priority="4" stopIfTrue="1" operator="containsText" text="CUMPLIDA">
      <formula>NOT(ISERROR(SEARCH("CUMPLIDA",AL5)))</formula>
    </cfRule>
  </conditionalFormatting>
  <conditionalFormatting sqref="AL5:AL6">
    <cfRule type="containsText" dxfId="41" priority="3" stopIfTrue="1" operator="containsText" text="INCUMPLIDA">
      <formula>NOT(ISERROR(SEARCH("INCUMPLIDA",AL5)))</formula>
    </cfRule>
  </conditionalFormatting>
  <conditionalFormatting sqref="AL5:AL6">
    <cfRule type="containsText" dxfId="40" priority="2" stopIfTrue="1" operator="containsText" text="PENDIENTE">
      <formula>NOT(ISERROR(SEARCH("PENDIENTE",AL5)))</formula>
    </cfRule>
  </conditionalFormatting>
  <conditionalFormatting sqref="AL5:AL6">
    <cfRule type="containsText" dxfId="39" priority="1" operator="containsText" text="ATENCIÓN">
      <formula>NOT(ISERROR(SEARCH("ATENCIÓN",AL5)))</formula>
    </cfRule>
  </conditionalFormatting>
  <dataValidations count="4">
    <dataValidation type="list" allowBlank="1" showInputMessage="1" showErrorMessage="1" sqref="N7:N47 F47:G70 F84:G85 F97:G98" xr:uid="{00000000-0002-0000-0D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xr:uid="{00000000-0002-0000-0D00-000001000000}">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xr:uid="{00000000-0002-0000-0D00-000002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xr:uid="{00000000-0002-0000-0D00-000003000000}">
      <formula1>0</formula1>
      <formula2>390</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284"/>
      <c r="B1" s="284"/>
      <c r="C1" s="284"/>
      <c r="D1" s="284"/>
      <c r="E1" s="284"/>
      <c r="F1" s="284"/>
      <c r="G1" s="284"/>
      <c r="H1" s="284"/>
      <c r="I1" s="283" t="s">
        <v>0</v>
      </c>
      <c r="J1" s="283"/>
      <c r="K1" s="283"/>
      <c r="L1" s="283"/>
      <c r="M1" s="283"/>
      <c r="N1" s="283"/>
      <c r="O1" s="283"/>
      <c r="P1" s="283"/>
      <c r="Q1" s="283"/>
      <c r="R1" s="283"/>
      <c r="S1" s="283"/>
      <c r="T1" s="46"/>
      <c r="U1" s="285" t="s">
        <v>1</v>
      </c>
      <c r="V1" s="285"/>
      <c r="W1" s="285"/>
      <c r="X1" s="285"/>
      <c r="Y1" s="285"/>
      <c r="Z1" s="285"/>
      <c r="AA1" s="285"/>
      <c r="AB1" s="285"/>
      <c r="AC1" s="285"/>
      <c r="AD1" s="286" t="s">
        <v>2</v>
      </c>
      <c r="AE1" s="286"/>
      <c r="AF1" s="286"/>
      <c r="AG1" s="286"/>
      <c r="AH1" s="286"/>
      <c r="AI1" s="286"/>
      <c r="AJ1" s="286"/>
      <c r="AK1" s="286"/>
      <c r="AL1" s="51"/>
      <c r="AM1" s="287" t="s">
        <v>3</v>
      </c>
      <c r="AN1" s="287"/>
      <c r="AO1" s="287"/>
      <c r="AP1" s="287"/>
      <c r="AQ1" s="287"/>
      <c r="AR1" s="287"/>
      <c r="AS1" s="287"/>
      <c r="AT1" s="287"/>
      <c r="AU1" s="52"/>
      <c r="AV1" s="279" t="s">
        <v>4</v>
      </c>
      <c r="AW1" s="279"/>
      <c r="AX1" s="279"/>
      <c r="AY1" s="279"/>
      <c r="AZ1" s="279"/>
      <c r="BA1" s="279"/>
      <c r="BB1" s="279"/>
      <c r="BC1" s="279"/>
      <c r="BD1" s="53"/>
      <c r="BE1" s="281" t="s">
        <v>5</v>
      </c>
      <c r="BF1" s="281"/>
      <c r="BG1" s="281"/>
      <c r="BH1" s="281"/>
      <c r="BI1" s="281"/>
    </row>
    <row r="2" spans="1:61" ht="39.950000000000003" customHeight="1" x14ac:dyDescent="0.25">
      <c r="A2" s="282" t="s">
        <v>6</v>
      </c>
      <c r="B2" s="282" t="s">
        <v>7</v>
      </c>
      <c r="C2" s="282" t="s">
        <v>8</v>
      </c>
      <c r="D2" s="282" t="s">
        <v>9</v>
      </c>
      <c r="E2" s="282" t="s">
        <v>10</v>
      </c>
      <c r="F2" s="282" t="s">
        <v>11</v>
      </c>
      <c r="G2" s="282" t="s">
        <v>12</v>
      </c>
      <c r="H2" s="282" t="s">
        <v>13</v>
      </c>
      <c r="I2" s="280" t="s">
        <v>14</v>
      </c>
      <c r="J2" s="283" t="s">
        <v>15</v>
      </c>
      <c r="K2" s="283"/>
      <c r="L2" s="283"/>
      <c r="M2" s="280" t="s">
        <v>16</v>
      </c>
      <c r="N2" s="280" t="s">
        <v>17</v>
      </c>
      <c r="O2" s="280" t="s">
        <v>18</v>
      </c>
      <c r="P2" s="280" t="s">
        <v>19</v>
      </c>
      <c r="Q2" s="280" t="s">
        <v>20</v>
      </c>
      <c r="R2" s="280" t="s">
        <v>21</v>
      </c>
      <c r="S2" s="280" t="s">
        <v>22</v>
      </c>
      <c r="T2" s="44"/>
      <c r="U2" s="289" t="s">
        <v>23</v>
      </c>
      <c r="V2" s="289" t="s">
        <v>24</v>
      </c>
      <c r="W2" s="289" t="s">
        <v>25</v>
      </c>
      <c r="X2" s="289" t="s">
        <v>26</v>
      </c>
      <c r="Y2" s="289" t="s">
        <v>27</v>
      </c>
      <c r="Z2" s="289" t="s">
        <v>28</v>
      </c>
      <c r="AA2" s="289" t="s">
        <v>29</v>
      </c>
      <c r="AB2" s="289" t="s">
        <v>30</v>
      </c>
      <c r="AC2" s="45"/>
      <c r="AD2" s="288" t="s">
        <v>31</v>
      </c>
      <c r="AE2" s="288" t="s">
        <v>32</v>
      </c>
      <c r="AF2" s="288" t="s">
        <v>33</v>
      </c>
      <c r="AG2" s="288" t="s">
        <v>34</v>
      </c>
      <c r="AH2" s="288" t="s">
        <v>35</v>
      </c>
      <c r="AI2" s="288" t="s">
        <v>36</v>
      </c>
      <c r="AJ2" s="288" t="s">
        <v>37</v>
      </c>
      <c r="AK2" s="288" t="s">
        <v>38</v>
      </c>
      <c r="AL2" s="43"/>
      <c r="AM2" s="290" t="s">
        <v>39</v>
      </c>
      <c r="AN2" s="290" t="s">
        <v>40</v>
      </c>
      <c r="AO2" s="290" t="s">
        <v>41</v>
      </c>
      <c r="AP2" s="290" t="s">
        <v>42</v>
      </c>
      <c r="AQ2" s="290" t="s">
        <v>43</v>
      </c>
      <c r="AR2" s="290" t="s">
        <v>44</v>
      </c>
      <c r="AS2" s="290" t="s">
        <v>45</v>
      </c>
      <c r="AT2" s="290" t="s">
        <v>46</v>
      </c>
      <c r="AU2" s="48"/>
      <c r="AV2" s="292" t="s">
        <v>39</v>
      </c>
      <c r="AW2" s="47"/>
      <c r="AX2" s="292" t="s">
        <v>40</v>
      </c>
      <c r="AY2" s="292" t="s">
        <v>41</v>
      </c>
      <c r="AZ2" s="292" t="s">
        <v>42</v>
      </c>
      <c r="BA2" s="292" t="s">
        <v>47</v>
      </c>
      <c r="BB2" s="292" t="s">
        <v>44</v>
      </c>
      <c r="BC2" s="292" t="s">
        <v>45</v>
      </c>
      <c r="BD2" s="292" t="s">
        <v>48</v>
      </c>
      <c r="BE2" s="291" t="s">
        <v>49</v>
      </c>
      <c r="BF2" s="291" t="s">
        <v>50</v>
      </c>
      <c r="BG2" s="291" t="s">
        <v>51</v>
      </c>
      <c r="BH2" s="291" t="s">
        <v>52</v>
      </c>
      <c r="BI2" s="293" t="s">
        <v>53</v>
      </c>
    </row>
    <row r="3" spans="1:61" ht="39.950000000000003" customHeight="1" x14ac:dyDescent="0.25">
      <c r="A3" s="282"/>
      <c r="B3" s="282"/>
      <c r="C3" s="282"/>
      <c r="D3" s="282"/>
      <c r="E3" s="282"/>
      <c r="F3" s="282"/>
      <c r="G3" s="282"/>
      <c r="H3" s="282"/>
      <c r="I3" s="280"/>
      <c r="J3" s="34" t="s">
        <v>54</v>
      </c>
      <c r="K3" s="44" t="s">
        <v>55</v>
      </c>
      <c r="L3" s="44" t="s">
        <v>56</v>
      </c>
      <c r="M3" s="280"/>
      <c r="N3" s="280"/>
      <c r="O3" s="280"/>
      <c r="P3" s="280"/>
      <c r="Q3" s="280"/>
      <c r="R3" s="280"/>
      <c r="S3" s="280"/>
      <c r="T3" s="44" t="s">
        <v>57</v>
      </c>
      <c r="U3" s="289"/>
      <c r="V3" s="289"/>
      <c r="W3" s="289"/>
      <c r="X3" s="289"/>
      <c r="Y3" s="289"/>
      <c r="Z3" s="289"/>
      <c r="AA3" s="289"/>
      <c r="AB3" s="289"/>
      <c r="AC3" s="45" t="s">
        <v>49</v>
      </c>
      <c r="AD3" s="288"/>
      <c r="AE3" s="288"/>
      <c r="AF3" s="288"/>
      <c r="AG3" s="288"/>
      <c r="AH3" s="288"/>
      <c r="AI3" s="288"/>
      <c r="AJ3" s="288"/>
      <c r="AK3" s="288"/>
      <c r="AL3" s="43" t="s">
        <v>49</v>
      </c>
      <c r="AM3" s="290"/>
      <c r="AN3" s="290"/>
      <c r="AO3" s="290"/>
      <c r="AP3" s="290"/>
      <c r="AQ3" s="290"/>
      <c r="AR3" s="290"/>
      <c r="AS3" s="290"/>
      <c r="AT3" s="290"/>
      <c r="AU3" s="48" t="s">
        <v>49</v>
      </c>
      <c r="AV3" s="292"/>
      <c r="AW3" s="47" t="s">
        <v>58</v>
      </c>
      <c r="AX3" s="292"/>
      <c r="AY3" s="292"/>
      <c r="AZ3" s="292"/>
      <c r="BA3" s="292"/>
      <c r="BB3" s="292"/>
      <c r="BC3" s="292"/>
      <c r="BD3" s="292"/>
      <c r="BE3" s="291"/>
      <c r="BF3" s="291"/>
      <c r="BG3" s="291"/>
      <c r="BH3" s="291"/>
      <c r="BI3" s="293"/>
    </row>
    <row r="4" spans="1:61" ht="39.950000000000003" customHeight="1" x14ac:dyDescent="0.25">
      <c r="A4" s="1" t="s">
        <v>59</v>
      </c>
      <c r="B4" s="1" t="s">
        <v>60</v>
      </c>
      <c r="C4" s="1" t="s">
        <v>61</v>
      </c>
      <c r="D4" s="1" t="s">
        <v>59</v>
      </c>
      <c r="E4" s="1" t="s">
        <v>62</v>
      </c>
      <c r="F4" s="1" t="s">
        <v>60</v>
      </c>
      <c r="G4" s="1"/>
      <c r="H4" s="1" t="s">
        <v>63</v>
      </c>
      <c r="I4" s="2" t="s">
        <v>64</v>
      </c>
      <c r="J4" s="35" t="s">
        <v>65</v>
      </c>
      <c r="K4" s="2"/>
      <c r="L4" s="2" t="s">
        <v>66</v>
      </c>
      <c r="M4" s="2" t="s">
        <v>60</v>
      </c>
      <c r="N4" s="2" t="s">
        <v>60</v>
      </c>
      <c r="O4" s="2" t="s">
        <v>67</v>
      </c>
      <c r="P4" s="2" t="s">
        <v>60</v>
      </c>
      <c r="Q4" s="2" t="s">
        <v>68</v>
      </c>
      <c r="R4" s="2" t="s">
        <v>59</v>
      </c>
      <c r="S4" s="2" t="s">
        <v>59</v>
      </c>
      <c r="T4" s="2" t="s">
        <v>59</v>
      </c>
      <c r="U4" s="26" t="s">
        <v>59</v>
      </c>
      <c r="V4" s="26" t="s">
        <v>69</v>
      </c>
      <c r="W4" s="26" t="s">
        <v>70</v>
      </c>
      <c r="X4" s="26" t="s">
        <v>71</v>
      </c>
      <c r="Y4" s="26" t="s">
        <v>71</v>
      </c>
      <c r="Z4" s="26" t="s">
        <v>67</v>
      </c>
      <c r="AA4" s="26" t="s">
        <v>72</v>
      </c>
      <c r="AB4" s="26" t="s">
        <v>60</v>
      </c>
      <c r="AC4" s="26" t="s">
        <v>73</v>
      </c>
      <c r="AD4" s="27" t="s">
        <v>59</v>
      </c>
      <c r="AE4" s="27"/>
      <c r="AF4" s="27" t="s">
        <v>74</v>
      </c>
      <c r="AG4" s="27" t="s">
        <v>71</v>
      </c>
      <c r="AH4" s="27" t="s">
        <v>71</v>
      </c>
      <c r="AI4" s="27" t="s">
        <v>67</v>
      </c>
      <c r="AJ4" s="27" t="s">
        <v>72</v>
      </c>
      <c r="AK4" s="27" t="s">
        <v>60</v>
      </c>
      <c r="AL4" s="27"/>
      <c r="AM4" s="28" t="s">
        <v>59</v>
      </c>
      <c r="AN4" s="28" t="s">
        <v>69</v>
      </c>
      <c r="AO4" s="28" t="s">
        <v>70</v>
      </c>
      <c r="AP4" s="28" t="s">
        <v>71</v>
      </c>
      <c r="AQ4" s="28" t="s">
        <v>71</v>
      </c>
      <c r="AR4" s="28" t="s">
        <v>67</v>
      </c>
      <c r="AS4" s="28" t="s">
        <v>72</v>
      </c>
      <c r="AT4" s="28" t="s">
        <v>60</v>
      </c>
      <c r="AU4" s="28"/>
      <c r="AV4" s="29" t="s">
        <v>59</v>
      </c>
      <c r="AW4" s="29"/>
      <c r="AX4" s="29" t="s">
        <v>69</v>
      </c>
      <c r="AY4" s="29" t="s">
        <v>70</v>
      </c>
      <c r="AZ4" s="29" t="s">
        <v>71</v>
      </c>
      <c r="BA4" s="29" t="s">
        <v>71</v>
      </c>
      <c r="BB4" s="29" t="s">
        <v>67</v>
      </c>
      <c r="BC4" s="29" t="s">
        <v>72</v>
      </c>
      <c r="BD4" s="29"/>
      <c r="BE4" s="50" t="s">
        <v>73</v>
      </c>
      <c r="BF4" s="50"/>
      <c r="BG4" s="50" t="s">
        <v>73</v>
      </c>
      <c r="BH4" s="50" t="s">
        <v>60</v>
      </c>
      <c r="BI4" s="293"/>
    </row>
    <row r="5" spans="1:61" ht="104.25" customHeight="1" x14ac:dyDescent="0.25">
      <c r="A5" s="58"/>
      <c r="B5" s="49" t="s">
        <v>75</v>
      </c>
      <c r="C5" s="316" t="s">
        <v>78</v>
      </c>
      <c r="D5" s="317">
        <v>44670</v>
      </c>
      <c r="E5" s="312" t="s">
        <v>79</v>
      </c>
      <c r="F5" s="320" t="s">
        <v>149</v>
      </c>
      <c r="G5" s="318">
        <v>143</v>
      </c>
      <c r="H5" s="321" t="s">
        <v>150</v>
      </c>
      <c r="I5" s="322" t="s">
        <v>151</v>
      </c>
      <c r="J5" s="121" t="s">
        <v>152</v>
      </c>
      <c r="K5" s="106" t="s">
        <v>153</v>
      </c>
      <c r="L5" s="119">
        <v>1</v>
      </c>
      <c r="M5" s="119" t="s">
        <v>80</v>
      </c>
      <c r="N5" s="106" t="s">
        <v>154</v>
      </c>
      <c r="O5" s="106" t="s">
        <v>155</v>
      </c>
      <c r="P5" s="31">
        <v>1</v>
      </c>
      <c r="Q5" s="120"/>
      <c r="R5" s="108">
        <v>44682</v>
      </c>
      <c r="S5" s="141">
        <v>44742</v>
      </c>
      <c r="T5" s="122"/>
      <c r="U5" s="108"/>
      <c r="V5" s="109"/>
      <c r="W5" s="40"/>
      <c r="X5" s="100"/>
      <c r="Y5" s="110"/>
      <c r="Z5" s="40"/>
      <c r="AA5" s="111"/>
      <c r="AB5" s="42"/>
      <c r="AC5" s="112"/>
      <c r="AD5" s="113">
        <v>44742</v>
      </c>
      <c r="AE5" s="114" t="s">
        <v>156</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75</v>
      </c>
      <c r="C6" s="316"/>
      <c r="D6" s="317"/>
      <c r="E6" s="312"/>
      <c r="F6" s="320"/>
      <c r="G6" s="319"/>
      <c r="H6" s="321"/>
      <c r="I6" s="322"/>
      <c r="J6" s="121" t="s">
        <v>157</v>
      </c>
      <c r="K6" s="106" t="s">
        <v>158</v>
      </c>
      <c r="L6" s="119">
        <v>1</v>
      </c>
      <c r="M6" s="106" t="s">
        <v>76</v>
      </c>
      <c r="N6" s="106" t="s">
        <v>154</v>
      </c>
      <c r="O6" s="106" t="s">
        <v>155</v>
      </c>
      <c r="P6" s="31">
        <v>1</v>
      </c>
      <c r="Q6" s="120"/>
      <c r="R6" s="108">
        <v>44682</v>
      </c>
      <c r="S6" s="141">
        <v>44711</v>
      </c>
      <c r="T6" s="122"/>
      <c r="U6" s="41"/>
      <c r="V6" s="116"/>
      <c r="W6" s="37"/>
      <c r="X6" s="100"/>
      <c r="Y6" s="110"/>
      <c r="Z6" s="40"/>
      <c r="AA6" s="102"/>
      <c r="AB6" s="42"/>
      <c r="AC6" s="112"/>
      <c r="AD6" s="113">
        <v>44742</v>
      </c>
      <c r="AE6" s="114" t="s">
        <v>159</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81</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xr:uid="{00000000-0009-0000-0000-00000E000000}">
    <filterColumn colId="13">
      <filters>
        <filter val="Unidad de Loterias"/>
      </filters>
    </filterColumn>
  </autoFilter>
  <mergeCells count="68">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AD2:AD3"/>
    <mergeCell ref="AE2:AE3"/>
    <mergeCell ref="C5:C6"/>
    <mergeCell ref="D5:D6"/>
    <mergeCell ref="E5:E6"/>
    <mergeCell ref="G5:G6"/>
    <mergeCell ref="G2:G3"/>
    <mergeCell ref="F5:F6"/>
    <mergeCell ref="H5:H6"/>
    <mergeCell ref="I5:I6"/>
    <mergeCell ref="BB2:BB3"/>
    <mergeCell ref="BC2:BC3"/>
    <mergeCell ref="BD2:BD3"/>
    <mergeCell ref="BE2:BE3"/>
    <mergeCell ref="BF2:BF3"/>
    <mergeCell ref="AJ2:AJ3"/>
    <mergeCell ref="AK2:AK3"/>
    <mergeCell ref="AG2:AG3"/>
    <mergeCell ref="AH2:AH3"/>
    <mergeCell ref="AI2:AI3"/>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s>
  <conditionalFormatting sqref="Z5:Z6">
    <cfRule type="containsText" dxfId="38" priority="54" stopIfTrue="1" operator="containsText" text="EN TERMINO">
      <formula>NOT(ISERROR(SEARCH("EN TERMINO",Z5)))</formula>
    </cfRule>
    <cfRule type="containsText" priority="55" operator="containsText" text="AMARILLO">
      <formula>NOT(ISERROR(SEARCH("AMARILLO",Z5)))</formula>
    </cfRule>
    <cfRule type="containsText" dxfId="37" priority="56" stopIfTrue="1" operator="containsText" text="ALERTA">
      <formula>NOT(ISERROR(SEARCH("ALERTA",Z5)))</formula>
    </cfRule>
    <cfRule type="containsText" dxfId="36" priority="57" stopIfTrue="1" operator="containsText" text="OK">
      <formula>NOT(ISERROR(SEARCH("OK",Z5)))</formula>
    </cfRule>
  </conditionalFormatting>
  <conditionalFormatting sqref="AC5:AC6">
    <cfRule type="containsText" dxfId="35" priority="58" stopIfTrue="1" operator="containsText" text="CUMPLIDA">
      <formula>NOT(ISERROR(SEARCH("CUMPLIDA",AC5)))</formula>
    </cfRule>
  </conditionalFormatting>
  <conditionalFormatting sqref="AC5:AC6">
    <cfRule type="containsText" dxfId="34" priority="60" stopIfTrue="1" operator="containsText" text="INCUMPLIDA">
      <formula>NOT(ISERROR(SEARCH("INCUMPLIDA",AC5)))</formula>
    </cfRule>
  </conditionalFormatting>
  <conditionalFormatting sqref="AC5:AC6">
    <cfRule type="containsText" dxfId="33" priority="59" stopIfTrue="1" operator="containsText" text="PENDIENTE">
      <formula>NOT(ISERROR(SEARCH("PENDIENTE",AC5)))</formula>
    </cfRule>
  </conditionalFormatting>
  <conditionalFormatting sqref="AR6 BB6">
    <cfRule type="containsText" dxfId="32" priority="45" stopIfTrue="1" operator="containsText" text="EN TERMINO">
      <formula>NOT(ISERROR(SEARCH("EN TERMINO",AR6)))</formula>
    </cfRule>
    <cfRule type="containsText" priority="46" operator="containsText" text="AMARILLO">
      <formula>NOT(ISERROR(SEARCH("AMARILLO",AR6)))</formula>
    </cfRule>
    <cfRule type="containsText" dxfId="31" priority="47" stopIfTrue="1" operator="containsText" text="ALERTA">
      <formula>NOT(ISERROR(SEARCH("ALERTA",AR6)))</formula>
    </cfRule>
    <cfRule type="containsText" dxfId="30" priority="48" stopIfTrue="1" operator="containsText" text="OK">
      <formula>NOT(ISERROR(SEARCH("OK",AR6)))</formula>
    </cfRule>
  </conditionalFormatting>
  <conditionalFormatting sqref="BE6 AU6">
    <cfRule type="containsText" dxfId="29" priority="49" stopIfTrue="1" operator="containsText" text="CUMPLIDA">
      <formula>NOT(ISERROR(SEARCH("CUMPLIDA",AU6)))</formula>
    </cfRule>
  </conditionalFormatting>
  <conditionalFormatting sqref="BE6 AU6">
    <cfRule type="containsText" dxfId="28" priority="51" stopIfTrue="1" operator="containsText" text="INCUMPLIDA">
      <formula>NOT(ISERROR(SEARCH("INCUMPLIDA",AU6)))</formula>
    </cfRule>
  </conditionalFormatting>
  <conditionalFormatting sqref="BE6 AU6">
    <cfRule type="containsText" dxfId="27" priority="50" stopIfTrue="1" operator="containsText" text="PENDIENTE">
      <formula>NOT(ISERROR(SEARCH("PENDIENTE",AU6)))</formula>
    </cfRule>
  </conditionalFormatting>
  <conditionalFormatting sqref="AR6">
    <cfRule type="dataBar" priority="52">
      <dataBar>
        <cfvo type="min"/>
        <cfvo type="max"/>
        <color rgb="FF638EC6"/>
      </dataBar>
    </cfRule>
  </conditionalFormatting>
  <conditionalFormatting sqref="BB6">
    <cfRule type="dataBar" priority="53">
      <dataBar>
        <cfvo type="min"/>
        <cfvo type="max"/>
        <color rgb="FF638EC6"/>
      </dataBar>
    </cfRule>
  </conditionalFormatting>
  <conditionalFormatting sqref="AN6">
    <cfRule type="containsText" dxfId="26" priority="29" operator="containsText" text="cerrada">
      <formula>NOT(ISERROR(SEARCH("cerrada",AN6)))</formula>
    </cfRule>
    <cfRule type="containsText" dxfId="25" priority="30" operator="containsText" text="cerrado">
      <formula>NOT(ISERROR(SEARCH("cerrado",AN6)))</formula>
    </cfRule>
    <cfRule type="containsText" dxfId="24" priority="31" operator="containsText" text="Abierto">
      <formula>NOT(ISERROR(SEARCH("Abierto",AN6)))</formula>
    </cfRule>
  </conditionalFormatting>
  <conditionalFormatting sqref="AR5">
    <cfRule type="containsText" dxfId="23" priority="22" stopIfTrue="1" operator="containsText" text="EN TERMINO">
      <formula>NOT(ISERROR(SEARCH("EN TERMINO",AR5)))</formula>
    </cfRule>
    <cfRule type="containsText" priority="23" operator="containsText" text="AMARILLO">
      <formula>NOT(ISERROR(SEARCH("AMARILLO",AR5)))</formula>
    </cfRule>
    <cfRule type="containsText" dxfId="22" priority="24" stopIfTrue="1" operator="containsText" text="ALERTA">
      <formula>NOT(ISERROR(SEARCH("ALERTA",AR5)))</formula>
    </cfRule>
    <cfRule type="containsText" dxfId="21" priority="25" stopIfTrue="1" operator="containsText" text="OK">
      <formula>NOT(ISERROR(SEARCH("OK",AR5)))</formula>
    </cfRule>
  </conditionalFormatting>
  <conditionalFormatting sqref="AU5">
    <cfRule type="containsText" dxfId="20" priority="26" stopIfTrue="1" operator="containsText" text="CUMPLIDA">
      <formula>NOT(ISERROR(SEARCH("CUMPLIDA",AU5)))</formula>
    </cfRule>
  </conditionalFormatting>
  <conditionalFormatting sqref="AU5">
    <cfRule type="containsText" dxfId="19" priority="28" stopIfTrue="1" operator="containsText" text="INCUMPLIDA">
      <formula>NOT(ISERROR(SEARCH("INCUMPLIDA",AU5)))</formula>
    </cfRule>
  </conditionalFormatting>
  <conditionalFormatting sqref="AU5">
    <cfRule type="containsText" dxfId="18" priority="27" stopIfTrue="1" operator="containsText" text="PENDIENTE">
      <formula>NOT(ISERROR(SEARCH("PENDIENTE",AU5)))</formula>
    </cfRule>
  </conditionalFormatting>
  <conditionalFormatting sqref="AV5 BG5:BG6">
    <cfRule type="containsText" dxfId="17" priority="19" operator="containsText" text="cerrada">
      <formula>NOT(ISERROR(SEARCH("cerrada",AV5)))</formula>
    </cfRule>
    <cfRule type="containsText" dxfId="16" priority="20" operator="containsText" text="cerrado">
      <formula>NOT(ISERROR(SEARCH("cerrado",AV5)))</formula>
    </cfRule>
    <cfRule type="containsText" dxfId="15" priority="21" operator="containsText" text="Abierto">
      <formula>NOT(ISERROR(SEARCH("Abierto",AV5)))</formula>
    </cfRule>
  </conditionalFormatting>
  <conditionalFormatting sqref="BB5">
    <cfRule type="containsText" dxfId="14" priority="9" stopIfTrue="1" operator="containsText" text="EN TERMINO">
      <formula>NOT(ISERROR(SEARCH("EN TERMINO",BB5)))</formula>
    </cfRule>
    <cfRule type="containsText" priority="10" operator="containsText" text="AMARILLO">
      <formula>NOT(ISERROR(SEARCH("AMARILLO",BB5)))</formula>
    </cfRule>
    <cfRule type="containsText" dxfId="13" priority="11" stopIfTrue="1" operator="containsText" text="ALERTA">
      <formula>NOT(ISERROR(SEARCH("ALERTA",BB5)))</formula>
    </cfRule>
    <cfRule type="containsText" dxfId="12" priority="12" stopIfTrue="1" operator="containsText" text="OK">
      <formula>NOT(ISERROR(SEARCH("OK",BB5)))</formula>
    </cfRule>
  </conditionalFormatting>
  <conditionalFormatting sqref="BB5">
    <cfRule type="dataBar" priority="13">
      <dataBar>
        <cfvo type="min"/>
        <cfvo type="max"/>
        <color rgb="FF638EC6"/>
      </dataBar>
    </cfRule>
  </conditionalFormatting>
  <conditionalFormatting sqref="BE5">
    <cfRule type="containsText" dxfId="11" priority="18" stopIfTrue="1" operator="containsText" text="CUMPLIDA">
      <formula>NOT(ISERROR(SEARCH("CUMPLIDA",BE5)))</formula>
    </cfRule>
  </conditionalFormatting>
  <conditionalFormatting sqref="BE5">
    <cfRule type="containsText" dxfId="10" priority="17" stopIfTrue="1" operator="containsText" text="INCUMPLIDA">
      <formula>NOT(ISERROR(SEARCH("INCUMPLIDA",BE5)))</formula>
    </cfRule>
  </conditionalFormatting>
  <conditionalFormatting sqref="BE5">
    <cfRule type="containsText" dxfId="9" priority="16" stopIfTrue="1" operator="containsText" text="CUMPLIDA">
      <formula>NOT(ISERROR(SEARCH("CUMPLIDA",BE5)))</formula>
    </cfRule>
  </conditionalFormatting>
  <conditionalFormatting sqref="BE5">
    <cfRule type="containsText" dxfId="8" priority="15" stopIfTrue="1" operator="containsText" text="INCUMPLIDA">
      <formula>NOT(ISERROR(SEARCH("INCUMPLIDA",BE5)))</formula>
    </cfRule>
  </conditionalFormatting>
  <conditionalFormatting sqref="BE5">
    <cfRule type="containsText" dxfId="7" priority="14" stopIfTrue="1" operator="containsText" text="PENDIENTE">
      <formula>NOT(ISERROR(SEARCH("PENDIENTE",BE5)))</formula>
    </cfRule>
  </conditionalFormatting>
  <conditionalFormatting sqref="AI5:AI6">
    <cfRule type="containsText" dxfId="6" priority="5" stopIfTrue="1" operator="containsText" text="EN TERMINO">
      <formula>NOT(ISERROR(SEARCH("EN TERMINO",AI5)))</formula>
    </cfRule>
    <cfRule type="containsText" priority="6" operator="containsText" text="AMARILLO">
      <formula>NOT(ISERROR(SEARCH("AMARILLO",AI5)))</formula>
    </cfRule>
    <cfRule type="containsText" dxfId="5" priority="7" stopIfTrue="1" operator="containsText" text="ALERTA">
      <formula>NOT(ISERROR(SEARCH("ALERTA",AI5)))</formula>
    </cfRule>
    <cfRule type="containsText" dxfId="4" priority="8" stopIfTrue="1" operator="containsText" text="OK">
      <formula>NOT(ISERROR(SEARCH("OK",AI5)))</formula>
    </cfRule>
  </conditionalFormatting>
  <conditionalFormatting sqref="AL5:AL6">
    <cfRule type="containsText" dxfId="3" priority="4" stopIfTrue="1" operator="containsText" text="CUMPLIDA">
      <formula>NOT(ISERROR(SEARCH("CUMPLIDA",AL5)))</formula>
    </cfRule>
  </conditionalFormatting>
  <conditionalFormatting sqref="AL5:AL6">
    <cfRule type="containsText" dxfId="2" priority="3" stopIfTrue="1" operator="containsText" text="INCUMPLIDA">
      <formula>NOT(ISERROR(SEARCH("INCUMPLIDA",AL5)))</formula>
    </cfRule>
  </conditionalFormatting>
  <conditionalFormatting sqref="AL5:AL6">
    <cfRule type="containsText" dxfId="1" priority="2" stopIfTrue="1" operator="containsText" text="PENDIENTE">
      <formula>NOT(ISERROR(SEARCH("PENDIENTE",AL5)))</formula>
    </cfRule>
  </conditionalFormatting>
  <conditionalFormatting sqref="AL5:AL6">
    <cfRule type="containsText" dxfId="0" priority="1" operator="containsText" text="ATENCIÓN">
      <formula>NOT(ISERROR(SEARCH("ATENCIÓN",AL5)))</formula>
    </cfRule>
  </conditionalFormatting>
  <dataValidations count="1">
    <dataValidation type="list" allowBlank="1" showInputMessage="1" showErrorMessage="1" sqref="M6" xr:uid="{00000000-0002-0000-0E00-000000000000}">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vt:lpstr>
      <vt:lpstr>Resultados seguimiento</vt:lpstr>
      <vt:lpstr>Seguimiento</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Hernández Jaramillo</cp:lastModifiedBy>
  <cp:revision/>
  <dcterms:created xsi:type="dcterms:W3CDTF">2019-01-04T19:58:30Z</dcterms:created>
  <dcterms:modified xsi:type="dcterms:W3CDTF">2023-02-01T21:56:24Z</dcterms:modified>
  <cp:category/>
  <cp:contentStatus/>
</cp:coreProperties>
</file>