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Z:\1. SHARE POINT\ARCHIVOS 2022\4. Enfoque Hacía prevención\Seguimiento Planes de mejoramiento 2022\1. Planes Internos\IV Trimestre 2022\Reporte\"/>
    </mc:Choice>
  </mc:AlternateContent>
  <xr:revisionPtr revIDLastSave="0" documentId="13_ncr:1_{4C6E2B02-5EE8-4432-9B29-3ABAD2AC9E4C}" xr6:coauthVersionLast="47" xr6:coauthVersionMax="47" xr10:uidLastSave="{00000000-0000-0000-0000-000000000000}"/>
  <bookViews>
    <workbookView xWindow="-120" yWindow="-120" windowWidth="20730" windowHeight="11040" tabRatio="437" activeTab="2" xr2:uid="{00000000-000D-0000-FFFF-FFFF00000000}"/>
  </bookViews>
  <sheets>
    <sheet name="Instructivo" sheetId="26" r:id="rId1"/>
    <sheet name="Resultados seguimiento" sheetId="27" r:id="rId2"/>
    <sheet name="Seguimiento" sheetId="28" r:id="rId3"/>
    <sheet name="Comunicaciones" sheetId="23" state="hidden" r:id="rId4"/>
    <sheet name="O. CI Disciplinario" sheetId="20" state="hidden" r:id="rId5"/>
    <sheet name="Control Interno" sheetId="22" state="hidden" r:id="rId6"/>
  </sheets>
  <definedNames>
    <definedName name="_xlnm._FilterDatabase" localSheetId="3" hidden="1">Comunicaciones!$A$3:$BG$6</definedName>
    <definedName name="_xlnm._FilterDatabase" localSheetId="5" hidden="1">'Control Interno'!$A$3:$BH$6</definedName>
    <definedName name="_xlnm._FilterDatabase" localSheetId="4" hidden="1">'O. CI Disciplinario'!$A$3:$BH$98</definedName>
    <definedName name="_xlnm._FilterDatabase" localSheetId="2" hidden="1">Seguimiento!$A$3:$X$3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27" l="1"/>
  <c r="H9" i="27" s="1"/>
  <c r="L8" i="27"/>
  <c r="K8" i="27"/>
  <c r="J8" i="27"/>
  <c r="I8" i="27"/>
  <c r="G8" i="27"/>
  <c r="J9" i="27" s="1"/>
  <c r="F8" i="27"/>
  <c r="E8" i="27"/>
  <c r="W7" i="28"/>
  <c r="W8" i="28"/>
  <c r="W9" i="28"/>
  <c r="W10" i="28"/>
  <c r="W11" i="28"/>
  <c r="W12" i="28"/>
  <c r="W13" i="28"/>
  <c r="W14" i="28"/>
  <c r="W15" i="28"/>
  <c r="W16" i="28"/>
  <c r="W6" i="28"/>
  <c r="S17" i="28"/>
  <c r="T17" i="28" s="1"/>
  <c r="U17" i="28" s="1"/>
  <c r="S5" i="28"/>
  <c r="T5" i="28" s="1"/>
  <c r="U5" i="28" s="1"/>
  <c r="S6" i="28"/>
  <c r="T6" i="28"/>
  <c r="U6" i="28"/>
  <c r="S7" i="28"/>
  <c r="T7" i="28"/>
  <c r="U7" i="28" s="1"/>
  <c r="S8" i="28"/>
  <c r="T8" i="28"/>
  <c r="U8" i="28"/>
  <c r="S9" i="28"/>
  <c r="T9" i="28"/>
  <c r="U9" i="28"/>
  <c r="S10" i="28"/>
  <c r="T10" i="28" s="1"/>
  <c r="U10" i="28" s="1"/>
  <c r="S11" i="28"/>
  <c r="T11" i="28"/>
  <c r="U11" i="28"/>
  <c r="S12" i="28"/>
  <c r="T12" i="28"/>
  <c r="U12" i="28"/>
  <c r="S13" i="28"/>
  <c r="T13" i="28" s="1"/>
  <c r="U13" i="28" s="1"/>
  <c r="S14" i="28"/>
  <c r="T14" i="28"/>
  <c r="U14" i="28"/>
  <c r="S15" i="28"/>
  <c r="T15" i="28"/>
  <c r="U15" i="28" s="1"/>
  <c r="S16" i="28"/>
  <c r="T16" i="28"/>
  <c r="U16" i="28"/>
  <c r="S4" i="28"/>
  <c r="T4" i="28" s="1"/>
  <c r="U4" i="28" s="1"/>
  <c r="K9" i="27" l="1"/>
  <c r="L9" i="27"/>
  <c r="F9" i="27"/>
  <c r="I9" i="27"/>
  <c r="Y12" i="28"/>
  <c r="Y9" i="28"/>
  <c r="W17" i="28"/>
  <c r="Y17" i="28" s="1"/>
  <c r="Y16" i="28"/>
  <c r="Y8" i="28"/>
  <c r="Y13" i="28"/>
  <c r="Y10" i="28"/>
  <c r="W5" i="28"/>
  <c r="Y5" i="28" s="1"/>
  <c r="Y7" i="28"/>
  <c r="Y15" i="28"/>
  <c r="Y14" i="28"/>
  <c r="W4" i="28"/>
  <c r="Y4" i="28" s="1"/>
  <c r="Y11" i="28"/>
  <c r="Y6" i="28"/>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Hernandez</author>
    <author>Sandra Patricia Henao Reyes</author>
  </authors>
  <commentList>
    <comment ref="J5" authorId="0" shapeId="0" xr:uid="{756A373D-C113-4E08-9BB3-82826F0BFA6E}">
      <text>
        <r>
          <rPr>
            <b/>
            <sz val="9"/>
            <color indexed="81"/>
            <rFont val="Tahoma"/>
            <family val="2"/>
          </rPr>
          <t>Manuela Hernandez:</t>
        </r>
        <r>
          <rPr>
            <sz val="9"/>
            <color indexed="81"/>
            <rFont val="Tahoma"/>
            <family val="2"/>
          </rPr>
          <t xml:space="preserve">
En las 7 periodos se pueden repetir la misma cantidad de fichas.</t>
        </r>
      </text>
    </comment>
    <comment ref="H9" authorId="0" shapeId="0" xr:uid="{6D0AF240-6B35-439C-B258-3FB29B37E112}">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I13" authorId="0" shapeId="0" xr:uid="{1C4B647D-B9AE-4884-BB26-C7711C4F816D}">
      <text>
        <r>
          <rPr>
            <b/>
            <sz val="9"/>
            <color indexed="81"/>
            <rFont val="Tahoma"/>
            <family val="2"/>
          </rPr>
          <t>Manuela Hernandez:</t>
        </r>
        <r>
          <rPr>
            <sz val="9"/>
            <color indexed="81"/>
            <rFont val="Tahoma"/>
            <family val="2"/>
          </rPr>
          <t xml:space="preserve">
Depende de la Contratación del Historiador</t>
        </r>
      </text>
    </comment>
    <comment ref="J13" authorId="0" shapeId="0" xr:uid="{DC079E16-928B-4784-A3AA-36A857FFAB6B}">
      <text>
        <r>
          <rPr>
            <b/>
            <sz val="9"/>
            <color indexed="81"/>
            <rFont val="Tahoma"/>
            <family val="2"/>
          </rPr>
          <t>Manuela Hernandez:</t>
        </r>
        <r>
          <rPr>
            <sz val="9"/>
            <color indexed="81"/>
            <rFont val="Tahoma"/>
            <family val="2"/>
          </rPr>
          <t xml:space="preserve">
Depende de las series misionales - Apuestas y Loterías</t>
        </r>
      </text>
    </comment>
    <comment ref="N13" authorId="1" shapeId="0" xr:uid="{090E24D1-8D7A-47FB-8BB9-B427F1D84A5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3" authorId="1" shapeId="0" xr:uid="{AF754E9E-DF5A-4818-BF19-E4146AEF7961}">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I14" authorId="0" shapeId="0" xr:uid="{895B117D-4645-4089-9D17-07E60CCA6810}">
      <text>
        <r>
          <rPr>
            <b/>
            <sz val="9"/>
            <color indexed="81"/>
            <rFont val="Tahoma"/>
            <family val="2"/>
          </rPr>
          <t>Manuela Hernandez:</t>
        </r>
        <r>
          <rPr>
            <sz val="9"/>
            <color indexed="81"/>
            <rFont val="Tahoma"/>
            <family val="2"/>
          </rPr>
          <t xml:space="preserve">
Depende de la Contrtación del Historiador</t>
        </r>
      </text>
    </comment>
    <comment ref="N14" authorId="1" shapeId="0" xr:uid="{365B4127-CF0E-472D-93CC-A9D9B4A01DD6}">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4" authorId="1" shapeId="0" xr:uid="{93194D85-CE69-4A0C-8395-AEFCD1DC7161}">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N15" authorId="1" shapeId="0" xr:uid="{F6058AE7-ED3D-4586-94E0-75F56E9365CA}">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5" authorId="1" shapeId="0" xr:uid="{96515BA7-BE8B-43A4-913F-908313C01E84}">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N16" authorId="1" shapeId="0" xr:uid="{4F1CCF10-72E0-450D-9140-A106312095A1}">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6" authorId="1" shapeId="0" xr:uid="{7A3ABC62-5F9C-4D87-8937-BD8F0F81555C}">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G17" authorId="0" shapeId="0" xr:uid="{463B290B-DA91-4EB5-A304-B96D4A613709}">
      <text>
        <r>
          <rPr>
            <b/>
            <sz val="9"/>
            <color indexed="81"/>
            <rFont val="Tahoma"/>
            <family val="2"/>
          </rPr>
          <t>Manuela Hernandez:</t>
        </r>
        <r>
          <rPr>
            <sz val="9"/>
            <color indexed="81"/>
            <rFont val="Tahoma"/>
            <family val="2"/>
          </rPr>
          <t xml:space="preserve">
Cronograma transferencias primarias </t>
        </r>
      </text>
    </comment>
  </commentList>
</comments>
</file>

<file path=xl/sharedStrings.xml><?xml version="1.0" encoding="utf-8"?>
<sst xmlns="http://schemas.openxmlformats.org/spreadsheetml/2006/main" count="825" uniqueCount="304">
  <si>
    <t>ESTABLECIMIENTO ACCIONES DE MEJORA</t>
  </si>
  <si>
    <t>PRIMER SEGUIMIENTO  DE 2022</t>
  </si>
  <si>
    <t xml:space="preserve"> SEGUNDO SEGUIMIENTO DE 2022</t>
  </si>
  <si>
    <t xml:space="preserve"> TERCER SEGUIMIENTO DE 2022</t>
  </si>
  <si>
    <t xml:space="preserve"> CUARTO SEGUIMIENTO DE 2022</t>
  </si>
  <si>
    <t>CIERRES ACCION / HALLAZGO</t>
  </si>
  <si>
    <t>fecha de solicitud</t>
  </si>
  <si>
    <t>Fuente de hallazgo</t>
  </si>
  <si>
    <t>Detalle de la fuente</t>
  </si>
  <si>
    <t>Fecha del hallazgo</t>
  </si>
  <si>
    <t>Código o capítulo</t>
  </si>
  <si>
    <t>Proceso afectado</t>
  </si>
  <si>
    <t>Número único del Hallazgo</t>
  </si>
  <si>
    <t>Hallazgo y/o situación</t>
  </si>
  <si>
    <t>Causa(s) del hallazgo</t>
  </si>
  <si>
    <t>ACCIÓN</t>
  </si>
  <si>
    <t>Tipo de acción Propuesta</t>
  </si>
  <si>
    <t>Área responsable de ejecución</t>
  </si>
  <si>
    <t>Líder área responsable de ejecución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</si>
  <si>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</si>
  <si>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</si>
  <si>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</si>
  <si>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</si>
  <si>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</si>
  <si>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</si>
  <si>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</si>
  <si>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</si>
  <si>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</si>
  <si>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</si>
  <si>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</si>
  <si>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</si>
  <si>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</si>
  <si>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3.Detalle del avance de la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</si>
  <si>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</si>
  <si>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</si>
  <si>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</si>
  <si>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</si>
  <si>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</si>
  <si>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</si>
  <si>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</si>
  <si>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</si>
  <si>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</si>
  <si>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</si>
  <si>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</si>
  <si>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</si>
  <si>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</si>
  <si>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</si>
  <si>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</si>
  <si>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</si>
  <si>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</si>
  <si>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</si>
  <si>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</si>
  <si>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</si>
  <si>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</si>
  <si>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</si>
  <si>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</si>
  <si>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</si>
  <si>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</si>
  <si>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</si>
  <si>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</si>
  <si>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</si>
  <si>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</si>
  <si>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</si>
  <si>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</si>
  <si>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</si>
  <si>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</si>
  <si>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</si>
  <si>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</si>
  <si>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</si>
  <si>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</si>
  <si>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</si>
  <si>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</si>
  <si>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</si>
  <si>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</si>
  <si>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(No. actividades realizadas de las indicadas en la columna L).</t>
  </si>
  <si>
    <t>Origen Interno</t>
  </si>
  <si>
    <t>Acción de mejora</t>
  </si>
  <si>
    <t>Manuela Hernández J</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</si>
  <si>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</si>
  <si>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</si>
  <si>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Correctiva</t>
  </si>
  <si>
    <t>ABIERTO</t>
  </si>
  <si>
    <t>Preventiva</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</si>
  <si>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</si>
  <si>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</si>
  <si>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</si>
  <si>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</si>
  <si>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</si>
  <si>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</si>
  <si>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</si>
  <si>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</si>
  <si>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</si>
  <si>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</si>
  <si>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</si>
  <si>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</si>
  <si>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</si>
  <si>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</si>
  <si>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</si>
  <si>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</si>
  <si>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</si>
  <si>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</si>
  <si>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</si>
  <si>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</si>
  <si>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</si>
  <si>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</si>
  <si>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</si>
  <si>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</si>
  <si>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</si>
  <si>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</si>
  <si>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</si>
  <si>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</si>
  <si>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</si>
  <si>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</si>
  <si>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</si>
  <si>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</si>
  <si>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</si>
  <si>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</si>
  <si>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</si>
  <si>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</si>
  <si>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</si>
  <si>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</si>
  <si>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</si>
  <si>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</si>
  <si>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</si>
  <si>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</si>
  <si>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</si>
  <si>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</si>
  <si>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</si>
  <si>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</si>
  <si>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</si>
  <si>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</si>
  <si>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3.Evidencias o soportes ejecución acción de mejora</t>
  </si>
  <si>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</si>
  <si>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</si>
  <si>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</si>
  <si>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</si>
  <si>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</si>
  <si>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</si>
  <si>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</si>
  <si>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</si>
  <si>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</si>
  <si>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</si>
  <si>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</si>
  <si>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</si>
  <si>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</si>
  <si>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</si>
  <si>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</si>
  <si>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</si>
  <si>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</si>
  <si>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</si>
  <si>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</si>
  <si>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</si>
  <si>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</si>
  <si>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</si>
  <si>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</si>
  <si>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</si>
  <si>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</si>
  <si>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</si>
  <si>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</si>
  <si>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</si>
  <si>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SECCIÓN 1. FUENTE DE INFORMACIÓN</t>
  </si>
  <si>
    <t>SECCIÓN 2. DETALLE PLAN DE MEJORAMIENTO</t>
  </si>
  <si>
    <t>SECCIÓN 3. SEGUIMIENTO OCI</t>
  </si>
  <si>
    <t>Nombre completo del informe origen del hallazgo</t>
  </si>
  <si>
    <t>Nombre del proceso auditado</t>
  </si>
  <si>
    <t>Numero consecutivo único dado por la Oficina de Control Interno</t>
  </si>
  <si>
    <t>ITEM</t>
  </si>
  <si>
    <t>DESCRIPCIÓN</t>
  </si>
  <si>
    <t>Causa(s) del hallazgo u observación</t>
  </si>
  <si>
    <t xml:space="preserve">Inidca el detalle todas las actividades que ejecutarán para eliminar la(s) causa(s) del hallazgo. </t>
  </si>
  <si>
    <t>Descripción del hallazgo (/OPORTUNIDAD DE MEJORA/NO CONFORMIDAD/ OBSERVACIÓN) completo, contenido en el informe de auditoría.</t>
  </si>
  <si>
    <t>Indica si es Auditoría Interna, Auditoría Externa, Revisión por la Dirección, Tratamiento del Producto y/o Servicio No Conforme,  Medición de Indicadores, Mapa de Riesgos, Autoevaluación del Proceso, Sistema de Gestión, Quejas y Reclamos, Normograma, OTRO: describa</t>
  </si>
  <si>
    <t>Tipo de acción propuesta</t>
  </si>
  <si>
    <t>Indica la acción o documento que presenta el cumplimiento de la acción determinada . (Ej: informes, jornadas de capacitación, reuniones actas, etc.)</t>
  </si>
  <si>
    <t>Indica la cantidad asociada a las actividades realizables y verificables de la acción que se espera alcanzar en el tiempo definido, teniendo en cuenta la realidad Institucional y recursos disponibles (Ej: 5 informes, 10 jornadas de capacitación, 3 actas, etc.).</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</si>
  <si>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</si>
  <si>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</si>
  <si>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</si>
  <si>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Indica el porcentaje que el proceso o unidad auditada espera alcanzar con la acción de mejora formulada. (Por lo general es del 100%)</t>
  </si>
  <si>
    <t>Fecha de Inicio</t>
  </si>
  <si>
    <t>Fecha de Terminación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</si>
  <si>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</si>
  <si>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</si>
  <si>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Fecha de inicio
(DD-MM-AA)</t>
  </si>
  <si>
    <t>Fecha terminación
(DD-MM-AA)</t>
  </si>
  <si>
    <t>Fecha seguimiento</t>
  </si>
  <si>
    <t>Detalle del avance de la acción de mejora</t>
  </si>
  <si>
    <t>Actividades realizadas  a la fecha</t>
  </si>
  <si>
    <t>Resultado del indicador</t>
  </si>
  <si>
    <t>Avance en ejecución de la meta</t>
  </si>
  <si>
    <t>Alerta</t>
  </si>
  <si>
    <t>Analisis - Seguimiento OCI</t>
  </si>
  <si>
    <t>Auditor que realizó el seguimiento</t>
  </si>
  <si>
    <t xml:space="preserve">Indica el nombre del auditor desigando que realizó el seguimiento al plan de mejoramiento. </t>
  </si>
  <si>
    <t xml:space="preserve">Indica el detalle del análisis adelantado por el auditor que realizó el seguimiento, de conformidad con lo reportado por el proceso responsable; en este se indica el estado de la acción de mejora. </t>
  </si>
  <si>
    <t>Indica la fecha en que comienza cada acción a implementar registrada. El formato debe ser (DD/MM/AAAA)</t>
  </si>
  <si>
    <t xml:space="preserve">Indica la fecha en que finaliza cada acción implementada. El formato debe ser (DD/MM/AAAA). 
</t>
  </si>
  <si>
    <t xml:space="preserve">Indica la fecha de corte en que se realiza el seguimiento. El formato debe ser (DD/MM/AAAA)
La OCI realiza seguimiento trimestral a los planes de mejoramiento de la entidad. </t>
  </si>
  <si>
    <t xml:space="preserve">Indica la descripción de manera breve y cualitativa el avance de las actividades realizadas por el proceso a la fecha de corte de seguimiento, el cual debe estar directamente relacionado con la acciónde mejora formulada.  </t>
  </si>
  <si>
    <t xml:space="preserve">Registra el avance de las actividades realizadas por el proceso a la fecha de corte de seguimiento en valor numérico, el cual va directamente relacionado con la cantidad de unidad de medida formulada. </t>
  </si>
  <si>
    <t>Identifica el 
EN TERMINO: La acción de mejora se encuentra 
ALERTA: La acción de mejora no presenta avances significativos durante el periodo de corte de seguimiento. 
OK: La acción de mejora alcanzo el 100% de la meta esperada</t>
  </si>
  <si>
    <t xml:space="preserve">Teniendo en cuenta que la periodicidad establecida por la OCI para realizar el seguimiento a los planes de mejoramiento es trimestral, el instrumento cuenta con 4 subsecciones para los 4 seguimientos trimestrestrales de cada vigencia. </t>
  </si>
  <si>
    <t>SECCIÓN 4. CIERRE ACCION / HALLAZGO</t>
  </si>
  <si>
    <t>Seguimiento IV Trimestre</t>
  </si>
  <si>
    <t xml:space="preserve">Indica el estado del hallazgo y/u observación a la fecha de seguimiento.
ABIERTO: 
CERRADO: </t>
  </si>
  <si>
    <t>Fuente Origen cierre hallazgo y/u observación</t>
  </si>
  <si>
    <t>Estado del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</si>
  <si>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</si>
  <si>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</si>
  <si>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4.Detalle del avance de la acción de mejora</t>
  </si>
  <si>
    <t xml:space="preserve">Orientaciones Generales: </t>
  </si>
  <si>
    <t xml:space="preserve">El archivo contiene las siguiente hojas: </t>
  </si>
  <si>
    <t>SEGUIMIENTO PLANES DE MEJORAMIENTO LOTERÍA DE BOGOTÁ</t>
  </si>
  <si>
    <t xml:space="preserve">Hoja "Seguimiento", la cual contiene la siguiente estructura: </t>
  </si>
  <si>
    <t>Hoja "Resultados seguimiento", la cual refleja el estado de los planes de mejoramiento de la entidad en cada seguimiento trimestral.</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</si>
  <si>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CUMPLIDA: Indica que la acción se cumplió en un 100% en los plazos extablecidos.
</t>
    </r>
  </si>
  <si>
    <t>Islena Pineda</t>
  </si>
  <si>
    <t>4. Estado de la acción</t>
  </si>
  <si>
    <t>Seguimiento OCI</t>
  </si>
  <si>
    <t>GESTIÓN DOCUMENTAL</t>
  </si>
  <si>
    <t>Origen Externo</t>
  </si>
  <si>
    <t>INFORME VISITA DIRECCIÓN DISTRITAL DE ARCHIVO 2019</t>
  </si>
  <si>
    <t xml:space="preserve">No cuenta con Tablas de Valoracion Documental TVD convalidadas por el ente competente </t>
  </si>
  <si>
    <t>Aún no se ha terminado el levantamiento del inventario único documental del fondo documental acumulado para todos los periodos históricos</t>
  </si>
  <si>
    <t>2. Elaboración de los cuadros de Clasficación Documental por cada periodo histórico.</t>
  </si>
  <si>
    <t>cuadros de Claificación documental por periodos</t>
  </si>
  <si>
    <t>3. Elaboración de las fichas de valoración documental por periodos</t>
  </si>
  <si>
    <t>Fichas de Valoración Documental</t>
  </si>
  <si>
    <t>4. Elaboración de las Tablas de Valoración Documental</t>
  </si>
  <si>
    <t>Tablas de Valoración por cada uno de los 7 periodos</t>
  </si>
  <si>
    <t>5. Elaboración de la memoria descriptiva según requerimientos Acuerdo 04 de 2019 del AGN</t>
  </si>
  <si>
    <t>Memoria descriptiva</t>
  </si>
  <si>
    <t xml:space="preserve">6. Presentar las TVD al  Comité Institucional de gestión y Desempeño
</t>
  </si>
  <si>
    <t>Acta de aprobación del Comité Institucional de Gestión y Desempeño</t>
  </si>
  <si>
    <t xml:space="preserve">No se ha intervenido el Fondo Documental Acumulado de acuerdo a las Tablas de valoracion  Documental </t>
  </si>
  <si>
    <t>No se cuenta con el instrumento Archivistico convalidado para proceder a la intervencion del Fondo documental Acumulado.</t>
  </si>
  <si>
    <t>1. Aplicación de los procesos archivísticos (Clasificación, Ordenación y Descripción)
2. Foliación 
3. Conformación de expedientes según series y subseries documentales -TVD
4. Ubicación en la estantería por periodos históricos y según organigrama
5. Aplicación TVD en su disposición final (Transferencias documentales secundarias y eliminación documental de acuerdo con los tiempos de retención)</t>
  </si>
  <si>
    <t>Aplicación de las Tablas de Valoración Documental</t>
  </si>
  <si>
    <t xml:space="preserve">La entidad no ha realizado transferencias secundarias  a la direccion Distrital de Archivos  de Bogota. </t>
  </si>
  <si>
    <t>No se cuenta con el instrumento Archivistico convalidado para reaizazr transferencias documentales secundarias</t>
  </si>
  <si>
    <t xml:space="preserve">Aplicación de las Tablas de Valoración Documental convalidadas por la Dirección Archivo de Bogotá: 
1. Revisión de las series y subseries documentales de acuerdo con la disposición final, según TVD.
2. Separar los expedientes y elaborar inventario de las series a transfererir.
3. Realizar a descripción documental de acuerdo con la norma ISAD-G sobre descripción archivística.
4. Enviar a la Dirección Distrital de Archivo de Bogotá la documentación a transferir.
Personas: Archivista y tecnologos contratados para realizar as actividades correspondientes.
</t>
  </si>
  <si>
    <t>Tablas de Valoración Documental aplicadas</t>
  </si>
  <si>
    <t>La entidad no ha publicado en la pagina web la informacion de las transferencias secundarias realizadas a la direccion distrital de archivo de bogota, en cumplimiento con el decreto 1515  Articulo 16, compilado en el decreto 1080 de 2015 Articulos 2.8.10.14</t>
  </si>
  <si>
    <t>Aplicación de las Tablas de Valoración Documental convalidadas por la Dirección Archivo de Bogotá:
1. Publicación en la página web de la entidad la información, una vez se hayan realizado las transferencias secundarias al Arhivo de Bogotá.</t>
  </si>
  <si>
    <t>Aplicación de las Tablas de Valoración Documental aplicadas</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</si>
  <si>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</si>
  <si>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</si>
  <si>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</si>
  <si>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1. Incorporar en la planta de personal de la Lotería de Bogotá, el archivista para el manejo de los procesos de gestión documental, de acuerdo con la normatividad vigente.
2. Nombrar el profesional con el perfil y competencias descritos en el Manual de Funciones.</t>
  </si>
  <si>
    <t>Resolución de nombramiento profesional en Archivística</t>
  </si>
  <si>
    <t>INFORME VISITA DIRECCIÓN DISTRITAL DE ARCHIVO 2021</t>
  </si>
  <si>
    <t>Actualización de las Tablas de Retención Documental</t>
  </si>
  <si>
    <t>La TRD no fueron actualizadas una vez se expidió el acuerdo 005 de 2015 por la cual se modifican las funciones de algunas dependencias, de conformidad con la normatividad vigente.</t>
  </si>
  <si>
    <t>6. Elaboración de las Fichas de Valoración Documental de las series misionales</t>
  </si>
  <si>
    <t>Fichas de Valoración Documental TRD</t>
  </si>
  <si>
    <t xml:space="preserve">7. Elaboración de la memoria descrpitiva </t>
  </si>
  <si>
    <t>8. Presentación y aprobación de las TRD ante el Comité Institcional de Gestión y Desempeño</t>
  </si>
  <si>
    <t>Acta de aprobación de las TRD</t>
  </si>
  <si>
    <t>9. Enviar las Tablas de Retención para convalidación a la Dirección Distrital Archivo de Bogotá</t>
  </si>
  <si>
    <t xml:space="preserve">Comunicación de envío de las TRD con anexos
</t>
  </si>
  <si>
    <t>Formular un plan de transferencias documentales, en atención a los artículos 20 y 21 del Acuerdo 004 de 2019 expedido por el Archivo General de la Nación.</t>
  </si>
  <si>
    <t xml:space="preserve">Ausencia del Cronograma de Transferencias docuemntales primarias
</t>
  </si>
  <si>
    <t xml:space="preserve">2. Inventarios documentales diligenciados y  firmados  por los jefes de cada dependecia para reaizar la transferencia primaria </t>
  </si>
  <si>
    <t>Formato de Inventarios documentales debidamente dilgienciados y firmados  y actas de transferencias</t>
  </si>
  <si>
    <t>Unidad de Bienes y Servicios</t>
  </si>
  <si>
    <t>Se culmina el Cuadro de Clasificación Documental por los siete periodos históricos</t>
  </si>
  <si>
    <t>Se elaboraron las siguientes fichas de Valoración Doccumental: Actas de Junta Directiva, contratos, Correspondencia, Escrituras, Historias Laborales</t>
  </si>
  <si>
    <t> </t>
  </si>
  <si>
    <t>Teniendo en cuenta la ampliación de las fechas las Tablas de Valoración Documental se elaboraran en el primer semestre del 2023</t>
  </si>
  <si>
    <t>Teniendo en cuenta la ampliación de las fechas esta se presentaran en el mes de juliio de 2023, una vez se culminen las actividades descritas anteriomente</t>
  </si>
  <si>
    <t>Esta actividad depende de la convalidación de las Tablas de Valoración Documental, de otra parte, como hubo un ajuste en fechas su implemntación no será posible en el año 2023.</t>
  </si>
  <si>
    <t>Se dará inicio para la vigencia 2026 teniendo en cuenta, que este proyectada a un largo plazo.</t>
  </si>
  <si>
    <t>Se dará inicio para la vigencia 2028, teniendo en cuenta, que este proyectada a un largo plazo.</t>
  </si>
  <si>
    <t>De acuerdo con el memorando con número de radicado 3-2022-1626, se informa que el nombramiento se realizará en el mes de agosto de 2023.</t>
  </si>
  <si>
    <t>Esta actividad se le dará inicio en el mes de enero de 2023 de acuerdo con el contrato suscrito con el historiador; sin embargo se han adelantado las siguientes fichas en su componente archivístico: 
Asignación y distribución de Billetería, Control de Billetería, Diseño de billetería, ejecución de sorteos ordinarios y Extraordinarios, Mantenimiento de Equipos  de Sorteo, Plan de Premios, Premios Promocionales a Distribuidores, Promocionales de Estratégia Comercial</t>
  </si>
  <si>
    <t>Se continuará la elaboración en el mes de enero de acuerdo con las obligaciones del historiador para el apoyo en el desarrollo del documento, esta previstas para se entregada en el mes de abril de 2023, según ajuste de fechas</t>
  </si>
  <si>
    <t>Esta actividad erealizará , una vez se culmine las actividades anteriormente descritas</t>
  </si>
  <si>
    <t>Esta actividad erealizará , una vez se culmine las actividades anteriormente descritas ya que estra depende de la culminación de las anteriores.</t>
  </si>
  <si>
    <t xml:space="preserve">Se reportan actas e inventarios documenrales de las dependencias que dierob cumplimiento con el cronograma así:
1.Gerencia General
2.Oficina de Control Interno
3. Secretaria General
4.Atención al Cliente
5.Tesorería
6.Contabilidad
7.Unidad de Loterías
8.Unidad de Talento Humano
9.Unidad de Apuestas y 10.Control de Juegos
Es de Aclarar, que el grupo de Presupuesto no realiza transferencia documental primaria, en razón a que todas las series documentales de la TRD, están en gestión 1 año y luego se elimina.
De otra parte, Comunicaciones y Mercadeo tampoco realizaron transferencia ya que de acuerdo con la actualización de la TRD las series pasan a ser digitrales , por lo que se debe esperar a la convalidación de las TRD. </t>
  </si>
  <si>
    <t xml:space="preserve">Se cierra, dado que en la carpeta No. 1 de "Informe Visita Archivo 2019", se evidencian los cuadros de Claificación Documental, de siete (7) periodos. </t>
  </si>
  <si>
    <t xml:space="preserve"> Se cierra, dado que en la carpeta No. 7 se encuentran las evidencias   </t>
  </si>
  <si>
    <t xml:space="preserve"> Se encuentra pendiente por encontrarse en términos y no existir evidencias de su cumplimiento </t>
  </si>
  <si>
    <t xml:space="preserve"> Se encuentra pendiente por encontrarse en términos y depender de potras actividades que se encuentran en trámite. </t>
  </si>
  <si>
    <t xml:space="preserve"> Se encuentra pendiente por encontrarse en términos y depender de la convalidación de las TVD, actvidad que se encuentra en trámite </t>
  </si>
  <si>
    <t xml:space="preserve"> Se encuentra pendiente por encontrarse en términos y depender de otras actividades que se encuentran en trámite </t>
  </si>
  <si>
    <t xml:space="preserve"> Se encuentra pendiente por encontrarse en términos y estar sujeta su ejecución a mediano plazo. </t>
  </si>
  <si>
    <t xml:space="preserve">Se cierra, por cuanto en lacarpeta No. 10 reposan las evidencias de los inventarios y actas firmadas por cada dependencia sobre las transferencias primarias documentales. </t>
  </si>
  <si>
    <t>TABLA RESUMEN ESTADO PLANES DE MEJORAMIENTO-ARCHIVO DISTRITAL</t>
  </si>
  <si>
    <t>ÁREA AFECTADA</t>
  </si>
  <si>
    <t>ORIGEN</t>
  </si>
  <si>
    <t>N° OBSERVACIONES</t>
  </si>
  <si>
    <t>N° OBSERVACIONES CERRADAS</t>
  </si>
  <si>
    <t>N° ACCIONES</t>
  </si>
  <si>
    <t xml:space="preserve">ACCIONES CERRADAS </t>
  </si>
  <si>
    <t>ACCIONES INCUMPLIDAS</t>
  </si>
  <si>
    <t xml:space="preserve"> EN EJECUCIÓN</t>
  </si>
  <si>
    <t>SIN FORMULAR</t>
  </si>
  <si>
    <t>NO REP. AVANCES</t>
  </si>
  <si>
    <t>UNIDAD DE BIENES Y SERVICIOS</t>
  </si>
  <si>
    <t>TOTAL</t>
  </si>
  <si>
    <t xml:space="preserve">** En el seguimiento del IV trimestre del 2022, se relizó seguimiento a las acciones de mejoramiento pendientes de cumplimiento por parte de la entidad y que se encuentran en termino de ejecución. </t>
  </si>
  <si>
    <t>Cuadros de Clasificación Docuental</t>
  </si>
  <si>
    <t>Pendiente de Cierre</t>
  </si>
  <si>
    <t>Formato de Inventarios documentales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</si>
</sst>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dd/mm/yyyy;@"/>
    <numFmt numFmtId="166" formatCode="d/m/yy;@"/>
  </numFmts>
  <fonts count="48"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s>
  <fills count="28">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FF6600"/>
        <bgColor indexed="64"/>
      </patternFill>
    </fill>
    <fill>
      <patternFill patternType="solid">
        <fgColor rgb="FFFFC50D"/>
        <bgColor indexed="64"/>
      </patternFill>
    </fill>
    <fill>
      <patternFill patternType="solid">
        <fgColor rgb="FFEAEFF7"/>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24">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2" borderId="1" xfId="0" applyFont="1" applyFill="1" applyBorder="1" applyAlignment="1" applyProtection="1">
      <alignment horizontal="center" vertical="center" wrapText="1"/>
      <protection locked="0"/>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4" xfId="0" applyFont="1" applyBorder="1"/>
    <xf numFmtId="0" fontId="30" fillId="0" borderId="7" xfId="0" applyFont="1" applyBorder="1"/>
    <xf numFmtId="0" fontId="30" fillId="0" borderId="9" xfId="0" applyFont="1" applyBorder="1"/>
    <xf numFmtId="0" fontId="30" fillId="0" borderId="15"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4"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38" fillId="0" borderId="1" xfId="0" applyFont="1" applyBorder="1" applyAlignment="1">
      <alignment horizontal="center" vertical="center" wrapText="1"/>
    </xf>
    <xf numFmtId="9" fontId="29" fillId="0" borderId="0" xfId="0" applyNumberFormat="1" applyFont="1" applyAlignment="1" applyProtection="1">
      <alignment horizontal="center" vertical="center"/>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3" xfId="0" applyNumberFormat="1"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8" fillId="4" borderId="1" xfId="0" applyFont="1" applyFill="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35" fillId="0" borderId="0" xfId="0" applyFont="1"/>
    <xf numFmtId="0" fontId="36" fillId="0" borderId="1" xfId="0" applyFont="1" applyBorder="1" applyAlignment="1">
      <alignment vertical="top" wrapText="1"/>
    </xf>
    <xf numFmtId="0" fontId="29" fillId="0" borderId="1" xfId="0" applyFont="1" applyBorder="1" applyAlignment="1" applyProtection="1">
      <alignment horizontal="center" vertical="center" wrapText="1"/>
      <protection locked="0"/>
    </xf>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2" xfId="0" applyFont="1" applyBorder="1" applyAlignment="1">
      <alignment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6" fillId="0" borderId="17" xfId="0" applyFont="1" applyBorder="1" applyAlignment="1">
      <alignment horizontal="center" vertical="center" wrapText="1"/>
    </xf>
    <xf numFmtId="0" fontId="29" fillId="0" borderId="1" xfId="0" applyFont="1" applyBorder="1" applyAlignment="1" applyProtection="1">
      <alignment horizontal="left" vertical="center" wrapText="1"/>
      <protection locked="0"/>
    </xf>
    <xf numFmtId="0" fontId="36" fillId="0" borderId="3" xfId="0" applyFont="1" applyBorder="1" applyAlignment="1">
      <alignment vertical="top" wrapText="1"/>
    </xf>
    <xf numFmtId="0" fontId="42" fillId="20" borderId="32" xfId="0" applyFont="1" applyFill="1" applyBorder="1" applyAlignment="1">
      <alignment horizontal="center" vertical="center" wrapText="1" readingOrder="1"/>
    </xf>
    <xf numFmtId="0" fontId="42" fillId="20" borderId="31" xfId="0" applyFont="1" applyFill="1" applyBorder="1" applyAlignment="1">
      <alignment horizontal="center" vertical="center" wrapText="1"/>
    </xf>
    <xf numFmtId="0" fontId="42" fillId="21" borderId="2" xfId="0" applyFont="1" applyFill="1" applyBorder="1" applyAlignment="1">
      <alignment horizontal="center" vertical="center" wrapText="1"/>
    </xf>
    <xf numFmtId="0" fontId="42" fillId="22" borderId="33" xfId="0" applyFont="1" applyFill="1" applyBorder="1" applyAlignment="1">
      <alignment horizontal="center" vertical="center" wrapText="1" readingOrder="1"/>
    </xf>
    <xf numFmtId="0" fontId="42" fillId="23" borderId="32" xfId="0" applyFont="1" applyFill="1" applyBorder="1" applyAlignment="1">
      <alignment horizontal="center" vertical="center" wrapText="1" readingOrder="1"/>
    </xf>
    <xf numFmtId="0" fontId="42" fillId="15" borderId="32" xfId="0" applyFont="1" applyFill="1" applyBorder="1" applyAlignment="1">
      <alignment horizontal="center" vertical="center" wrapText="1" readingOrder="1"/>
    </xf>
    <xf numFmtId="0" fontId="42" fillId="16" borderId="32" xfId="0" applyFont="1" applyFill="1" applyBorder="1" applyAlignment="1">
      <alignment horizontal="center" vertical="center" wrapText="1" readingOrder="1"/>
    </xf>
    <xf numFmtId="0" fontId="42" fillId="24" borderId="32" xfId="0" applyFont="1" applyFill="1" applyBorder="1" applyAlignment="1">
      <alignment horizontal="center" vertical="center" wrapText="1" readingOrder="1"/>
    </xf>
    <xf numFmtId="0" fontId="42" fillId="25" borderId="32" xfId="0" applyFont="1" applyFill="1" applyBorder="1" applyAlignment="1">
      <alignment horizontal="center" vertical="center" wrapText="1" readingOrder="1"/>
    </xf>
    <xf numFmtId="0" fontId="43" fillId="26"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8" fillId="0" borderId="1" xfId="0" applyFont="1" applyBorder="1" applyAlignment="1">
      <alignment horizontal="center" vertical="center" wrapText="1" readingOrder="1"/>
    </xf>
    <xf numFmtId="0" fontId="38" fillId="26" borderId="1" xfId="0" applyFont="1" applyFill="1" applyBorder="1" applyAlignment="1">
      <alignment horizontal="center" vertical="center" wrapText="1" readingOrder="1"/>
    </xf>
    <xf numFmtId="0" fontId="29" fillId="26" borderId="1" xfId="0" applyFont="1" applyFill="1" applyBorder="1" applyAlignment="1">
      <alignment horizontal="center" vertical="center" wrapText="1" readingOrder="1"/>
    </xf>
    <xf numFmtId="0" fontId="45" fillId="0" borderId="0" xfId="0" applyFont="1" applyAlignment="1">
      <alignment horizontal="center"/>
    </xf>
    <xf numFmtId="0" fontId="34" fillId="0" borderId="0" xfId="0" applyFont="1" applyAlignment="1">
      <alignment horizontal="center" vertical="center"/>
    </xf>
    <xf numFmtId="0" fontId="46" fillId="27" borderId="34" xfId="0" applyFont="1" applyFill="1" applyBorder="1" applyAlignment="1">
      <alignment horizontal="center" vertical="center"/>
    </xf>
    <xf numFmtId="0" fontId="47" fillId="27" borderId="6" xfId="0" applyFont="1" applyFill="1" applyBorder="1" applyAlignment="1">
      <alignment horizontal="center" vertical="center"/>
    </xf>
    <xf numFmtId="0" fontId="47" fillId="27" borderId="35" xfId="0" applyFont="1" applyFill="1" applyBorder="1" applyAlignment="1">
      <alignment horizontal="center" vertical="center"/>
    </xf>
    <xf numFmtId="0" fontId="47" fillId="27" borderId="34" xfId="0" applyFont="1" applyFill="1" applyBorder="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37" fillId="0" borderId="2" xfId="0" applyFont="1" applyBorder="1" applyAlignment="1" applyProtection="1">
      <alignment horizontal="center" vertical="center" wrapText="1"/>
      <protection locked="0"/>
    </xf>
    <xf numFmtId="0" fontId="38" fillId="0" borderId="2" xfId="0" applyFont="1" applyBorder="1" applyAlignment="1">
      <alignment horizontal="center" vertical="top" wrapText="1"/>
    </xf>
    <xf numFmtId="0" fontId="38" fillId="0" borderId="1" xfId="0" applyFont="1" applyBorder="1" applyAlignment="1">
      <alignment horizontal="justify" vertical="top"/>
    </xf>
    <xf numFmtId="165" fontId="38" fillId="0" borderId="1" xfId="2" applyNumberFormat="1" applyFont="1" applyBorder="1" applyAlignment="1" applyProtection="1">
      <alignment horizontal="center" vertical="center"/>
      <protection locked="0"/>
    </xf>
    <xf numFmtId="0" fontId="38" fillId="18" borderId="1" xfId="0" applyFont="1" applyFill="1" applyBorder="1" applyAlignment="1">
      <alignment horizontal="justify" vertical="top"/>
    </xf>
    <xf numFmtId="165" fontId="39" fillId="0" borderId="1" xfId="2" applyNumberFormat="1" applyFont="1" applyBorder="1" applyAlignment="1" applyProtection="1">
      <alignment horizontal="center" vertical="center"/>
      <protection locked="0"/>
    </xf>
    <xf numFmtId="0" fontId="36" fillId="0" borderId="19" xfId="0" applyFont="1" applyBorder="1" applyAlignment="1">
      <alignment horizontal="center" vertical="center" wrapText="1"/>
    </xf>
    <xf numFmtId="0" fontId="36" fillId="0" borderId="3" xfId="0" applyFont="1" applyBorder="1" applyAlignment="1">
      <alignment wrapText="1"/>
    </xf>
    <xf numFmtId="0" fontId="38" fillId="0" borderId="1" xfId="0" applyFont="1" applyBorder="1" applyAlignment="1">
      <alignment horizontal="center" vertical="center"/>
    </xf>
    <xf numFmtId="0" fontId="38" fillId="18" borderId="1" xfId="0" applyFont="1" applyFill="1" applyBorder="1" applyAlignment="1">
      <alignment horizontal="justify" vertical="top" wrapText="1"/>
    </xf>
    <xf numFmtId="14" fontId="39"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8" fillId="16" borderId="1" xfId="0" applyFont="1" applyFill="1" applyBorder="1" applyAlignment="1">
      <alignment horizontal="justify" vertical="top" wrapText="1"/>
    </xf>
    <xf numFmtId="0" fontId="36" fillId="19" borderId="10" xfId="0" applyFont="1" applyFill="1" applyBorder="1" applyAlignment="1">
      <alignment vertical="top" wrapText="1"/>
    </xf>
    <xf numFmtId="0" fontId="36" fillId="0" borderId="3" xfId="0" applyFont="1" applyBorder="1" applyAlignment="1">
      <alignment horizontal="center" vertical="center" wrapText="1"/>
    </xf>
    <xf numFmtId="0" fontId="36" fillId="19" borderId="10" xfId="0" applyFont="1" applyFill="1" applyBorder="1" applyAlignment="1">
      <alignment wrapText="1"/>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166" fontId="39" fillId="0" borderId="1" xfId="0" applyNumberFormat="1" applyFont="1" applyBorder="1" applyAlignment="1">
      <alignment horizontal="center" vertical="center"/>
    </xf>
    <xf numFmtId="0" fontId="38" fillId="0" borderId="2" xfId="2" applyFont="1" applyBorder="1" applyAlignment="1" applyProtection="1">
      <alignment vertical="center" wrapText="1"/>
      <protection locked="0"/>
    </xf>
    <xf numFmtId="0" fontId="38" fillId="0" borderId="2" xfId="2" applyFont="1" applyBorder="1" applyAlignment="1" applyProtection="1">
      <alignment horizontal="left" vertical="top" wrapText="1"/>
      <protection locked="0"/>
    </xf>
    <xf numFmtId="0" fontId="38" fillId="0" borderId="1" xfId="2" applyFont="1" applyBorder="1" applyAlignment="1" applyProtection="1">
      <alignment horizontal="justify" vertical="top" wrapText="1"/>
      <protection locked="0"/>
    </xf>
    <xf numFmtId="166" fontId="39"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center" vertical="top" wrapText="1"/>
      <protection locked="0"/>
    </xf>
    <xf numFmtId="0" fontId="38" fillId="0" borderId="1" xfId="0" applyFont="1" applyBorder="1" applyAlignment="1" applyProtection="1">
      <alignment vertical="center" wrapText="1"/>
      <protection locked="0"/>
    </xf>
    <xf numFmtId="166" fontId="29" fillId="0" borderId="1" xfId="0" applyNumberFormat="1" applyFont="1" applyBorder="1" applyAlignment="1" applyProtection="1">
      <alignment horizontal="center" vertical="center" wrapText="1"/>
      <protection locked="0"/>
    </xf>
    <xf numFmtId="166" fontId="38" fillId="0" borderId="1" xfId="0" applyNumberFormat="1" applyFont="1" applyBorder="1" applyAlignment="1" applyProtection="1">
      <alignment horizontal="center" vertical="center" wrapText="1"/>
      <protection locked="0"/>
    </xf>
    <xf numFmtId="0" fontId="32" fillId="0" borderId="0" xfId="0" applyFont="1" applyAlignment="1">
      <alignment horizontal="left" vertical="top" wrapText="1"/>
    </xf>
    <xf numFmtId="0" fontId="33" fillId="0" borderId="0" xfId="0" applyFont="1" applyAlignment="1">
      <alignment horizontal="left" vertical="top" wrapText="1"/>
    </xf>
    <xf numFmtId="0" fontId="35" fillId="0" borderId="0" xfId="0" applyFont="1" applyAlignment="1">
      <alignment horizont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5" xfId="0" applyFont="1" applyBorder="1" applyAlignment="1">
      <alignment horizontal="center" vertical="center"/>
    </xf>
    <xf numFmtId="0" fontId="34" fillId="0" borderId="0" xfId="0" applyFont="1" applyAlignment="1">
      <alignment horizontal="center" wrapText="1"/>
    </xf>
    <xf numFmtId="0" fontId="28" fillId="22" borderId="1" xfId="0" applyFont="1" applyFill="1" applyBorder="1" applyAlignment="1">
      <alignment horizontal="center" vertical="center" wrapText="1" readingOrder="1"/>
    </xf>
    <xf numFmtId="0" fontId="44" fillId="27" borderId="1" xfId="0" applyFont="1" applyFill="1" applyBorder="1" applyAlignment="1">
      <alignment horizontal="center" vertical="center"/>
    </xf>
    <xf numFmtId="0" fontId="44" fillId="27" borderId="5" xfId="0" applyFont="1" applyFill="1" applyBorder="1" applyAlignment="1">
      <alignment horizontal="center" vertical="center"/>
    </xf>
    <xf numFmtId="0" fontId="34" fillId="0" borderId="0" xfId="0" applyFont="1" applyAlignment="1">
      <alignment horizontal="left" wrapText="1"/>
    </xf>
    <xf numFmtId="0" fontId="28" fillId="2" borderId="1" xfId="0" applyFont="1" applyFill="1" applyBorder="1" applyAlignment="1" applyProtection="1">
      <alignment horizontal="center" vertical="center"/>
      <protection locked="0"/>
    </xf>
    <xf numFmtId="0" fontId="28" fillId="3" borderId="21" xfId="0" applyFont="1" applyFill="1" applyBorder="1" applyAlignment="1" applyProtection="1">
      <alignment horizontal="center" vertical="top" wrapText="1"/>
      <protection locked="0"/>
    </xf>
    <xf numFmtId="0" fontId="28" fillId="3" borderId="22" xfId="0" applyFont="1" applyFill="1" applyBorder="1" applyAlignment="1" applyProtection="1">
      <alignment horizontal="center" vertical="top" wrapText="1"/>
      <protection locked="0"/>
    </xf>
    <xf numFmtId="0" fontId="28" fillId="3" borderId="18"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2" borderId="27"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28" fillId="11" borderId="29" xfId="0" applyFont="1" applyFill="1" applyBorder="1" applyAlignment="1" applyProtection="1">
      <alignment horizontal="center" vertical="center"/>
      <protection locked="0"/>
    </xf>
    <xf numFmtId="0" fontId="28" fillId="11" borderId="20" xfId="0" applyFont="1" applyFill="1" applyBorder="1" applyAlignment="1" applyProtection="1">
      <alignment horizontal="center" vertical="center"/>
      <protection locked="0"/>
    </xf>
    <xf numFmtId="0" fontId="28" fillId="11" borderId="30"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9" fontId="29" fillId="0" borderId="1" xfId="0" applyNumberFormat="1" applyFont="1" applyBorder="1" applyAlignment="1">
      <alignment horizontal="center" vertical="center" wrapText="1"/>
    </xf>
  </cellXfs>
  <cellStyles count="11">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3" xfId="9" xr:uid="{00000000-0005-0000-0000-000005000000}"/>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39">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47</xdr:row>
      <xdr:rowOff>628650</xdr:rowOff>
    </xdr:from>
    <xdr:to>
      <xdr:col>3</xdr:col>
      <xdr:colOff>2590800</xdr:colOff>
      <xdr:row>47</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47</xdr:row>
      <xdr:rowOff>1076325</xdr:rowOff>
    </xdr:from>
    <xdr:to>
      <xdr:col>3</xdr:col>
      <xdr:colOff>2600325</xdr:colOff>
      <xdr:row>47</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47</xdr:row>
      <xdr:rowOff>1495425</xdr:rowOff>
    </xdr:from>
    <xdr:to>
      <xdr:col>3</xdr:col>
      <xdr:colOff>2628900</xdr:colOff>
      <xdr:row>47</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47</xdr:row>
      <xdr:rowOff>1895475</xdr:rowOff>
    </xdr:from>
    <xdr:to>
      <xdr:col>3</xdr:col>
      <xdr:colOff>2619375</xdr:colOff>
      <xdr:row>47</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00B050"/>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52</xdr:row>
      <xdr:rowOff>457200</xdr:rowOff>
    </xdr:from>
    <xdr:to>
      <xdr:col>3</xdr:col>
      <xdr:colOff>971550</xdr:colOff>
      <xdr:row>52</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52</xdr:row>
      <xdr:rowOff>847725</xdr:rowOff>
    </xdr:from>
    <xdr:to>
      <xdr:col>3</xdr:col>
      <xdr:colOff>1000125</xdr:colOff>
      <xdr:row>52</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6829-0888-4B7D-8D6A-49826924FB35}">
  <dimension ref="B1:L57"/>
  <sheetViews>
    <sheetView showGridLines="0" topLeftCell="A50" workbookViewId="0">
      <selection activeCell="D55" sqref="D55"/>
    </sheetView>
  </sheetViews>
  <sheetFormatPr baseColWidth="10"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44" t="s">
        <v>212</v>
      </c>
      <c r="C2" s="245"/>
      <c r="D2" s="245"/>
      <c r="E2" s="246"/>
    </row>
    <row r="3" spans="2:12" ht="29.25" customHeight="1" thickBot="1" x14ac:dyDescent="0.3">
      <c r="B3" s="247"/>
      <c r="C3" s="248"/>
      <c r="D3" s="248"/>
      <c r="E3" s="249"/>
    </row>
    <row r="4" spans="2:12" x14ac:dyDescent="0.25">
      <c r="B4" s="155"/>
      <c r="C4" s="156"/>
      <c r="D4" s="156"/>
      <c r="E4" s="157"/>
    </row>
    <row r="5" spans="2:12" ht="16.5" x14ac:dyDescent="0.3">
      <c r="B5" s="159" t="s">
        <v>210</v>
      </c>
      <c r="E5" s="151"/>
    </row>
    <row r="6" spans="2:12" ht="16.5" x14ac:dyDescent="0.3">
      <c r="B6" s="158" t="s">
        <v>211</v>
      </c>
      <c r="E6" s="151"/>
    </row>
    <row r="7" spans="2:12" ht="16.5" x14ac:dyDescent="0.3">
      <c r="B7" s="158"/>
      <c r="E7" s="151"/>
    </row>
    <row r="8" spans="2:12" ht="16.5" x14ac:dyDescent="0.3">
      <c r="B8" s="158" t="s">
        <v>214</v>
      </c>
      <c r="E8" s="151"/>
    </row>
    <row r="9" spans="2:12" ht="16.5" x14ac:dyDescent="0.3">
      <c r="B9" s="158"/>
      <c r="E9" s="151"/>
    </row>
    <row r="10" spans="2:12" ht="16.5" x14ac:dyDescent="0.3">
      <c r="B10" s="158" t="s">
        <v>213</v>
      </c>
      <c r="E10" s="151"/>
    </row>
    <row r="11" spans="2:12" x14ac:dyDescent="0.25">
      <c r="B11" s="150"/>
      <c r="E11" s="151"/>
    </row>
    <row r="12" spans="2:12" x14ac:dyDescent="0.25">
      <c r="B12" s="150"/>
      <c r="E12" s="151"/>
    </row>
    <row r="13" spans="2:12" ht="16.5" x14ac:dyDescent="0.3">
      <c r="B13" s="158"/>
      <c r="C13" s="243" t="s">
        <v>160</v>
      </c>
      <c r="D13" s="243"/>
      <c r="E13" s="151"/>
    </row>
    <row r="14" spans="2:12" ht="16.5" x14ac:dyDescent="0.3">
      <c r="B14" s="158"/>
      <c r="C14" s="160"/>
      <c r="D14" s="160"/>
      <c r="E14" s="151"/>
      <c r="F14" s="241"/>
      <c r="G14" s="241"/>
      <c r="H14" s="241"/>
      <c r="I14" s="241"/>
      <c r="J14" s="241"/>
      <c r="K14" s="241"/>
      <c r="L14" s="241"/>
    </row>
    <row r="15" spans="2:12" ht="16.5" x14ac:dyDescent="0.3">
      <c r="B15" s="158"/>
      <c r="C15" s="161" t="s">
        <v>166</v>
      </c>
      <c r="D15" s="161" t="s">
        <v>167</v>
      </c>
      <c r="E15" s="151"/>
      <c r="F15" s="241"/>
      <c r="G15" s="241"/>
      <c r="H15" s="241"/>
      <c r="I15" s="241"/>
      <c r="J15" s="241"/>
      <c r="K15" s="241"/>
      <c r="L15" s="241"/>
    </row>
    <row r="16" spans="2:12" ht="82.5" x14ac:dyDescent="0.3">
      <c r="B16" s="158"/>
      <c r="C16" s="162" t="s">
        <v>7</v>
      </c>
      <c r="D16" s="163" t="s">
        <v>171</v>
      </c>
      <c r="E16" s="151"/>
      <c r="F16" s="241"/>
      <c r="G16" s="241"/>
      <c r="H16" s="241"/>
      <c r="I16" s="241"/>
      <c r="J16" s="241"/>
      <c r="K16" s="241"/>
      <c r="L16" s="241"/>
    </row>
    <row r="17" spans="2:12" ht="16.5" x14ac:dyDescent="0.3">
      <c r="B17" s="158"/>
      <c r="C17" s="162" t="s">
        <v>8</v>
      </c>
      <c r="D17" s="163" t="s">
        <v>163</v>
      </c>
      <c r="E17" s="151"/>
      <c r="F17" s="241"/>
      <c r="G17" s="241"/>
      <c r="H17" s="241"/>
      <c r="I17" s="241"/>
      <c r="J17" s="241"/>
      <c r="K17" s="241"/>
      <c r="L17" s="241"/>
    </row>
    <row r="18" spans="2:12" ht="16.5" x14ac:dyDescent="0.3">
      <c r="B18" s="158"/>
      <c r="C18" s="162" t="s">
        <v>11</v>
      </c>
      <c r="D18" s="163" t="s">
        <v>164</v>
      </c>
      <c r="E18" s="151"/>
      <c r="F18" s="242"/>
      <c r="G18" s="242"/>
      <c r="H18" s="242"/>
      <c r="I18" s="242"/>
      <c r="J18" s="242"/>
      <c r="K18" s="242"/>
      <c r="L18" s="242"/>
    </row>
    <row r="19" spans="2:12" ht="15.75" customHeight="1" x14ac:dyDescent="0.3">
      <c r="B19" s="158"/>
      <c r="C19" s="162" t="s">
        <v>12</v>
      </c>
      <c r="D19" s="163" t="s">
        <v>165</v>
      </c>
      <c r="E19" s="151"/>
      <c r="F19" s="242"/>
      <c r="G19" s="242"/>
      <c r="H19" s="242"/>
      <c r="I19" s="242"/>
      <c r="J19" s="242"/>
      <c r="K19" s="242"/>
      <c r="L19" s="242"/>
    </row>
    <row r="20" spans="2:12" ht="49.5" x14ac:dyDescent="0.3">
      <c r="B20" s="158"/>
      <c r="C20" s="162" t="s">
        <v>13</v>
      </c>
      <c r="D20" s="163" t="s">
        <v>170</v>
      </c>
      <c r="E20" s="151"/>
      <c r="F20" s="241"/>
      <c r="G20" s="241"/>
      <c r="H20" s="241"/>
      <c r="I20" s="241"/>
      <c r="J20" s="241"/>
      <c r="K20" s="241"/>
      <c r="L20" s="241"/>
    </row>
    <row r="21" spans="2:12" ht="16.5" x14ac:dyDescent="0.3">
      <c r="B21" s="158"/>
      <c r="C21" s="160"/>
      <c r="D21" s="160"/>
      <c r="E21" s="151"/>
      <c r="F21" s="241"/>
      <c r="G21" s="241"/>
      <c r="H21" s="241"/>
      <c r="I21" s="241"/>
      <c r="J21" s="241"/>
      <c r="K21" s="241"/>
      <c r="L21" s="241"/>
    </row>
    <row r="22" spans="2:12" ht="16.5" x14ac:dyDescent="0.3">
      <c r="B22" s="158"/>
      <c r="C22" s="243" t="s">
        <v>161</v>
      </c>
      <c r="D22" s="243"/>
      <c r="E22" s="151"/>
      <c r="F22" s="241"/>
      <c r="G22" s="241"/>
      <c r="H22" s="241"/>
      <c r="I22" s="241"/>
      <c r="J22" s="241"/>
      <c r="K22" s="241"/>
      <c r="L22" s="241"/>
    </row>
    <row r="23" spans="2:12" ht="16.5" x14ac:dyDescent="0.3">
      <c r="B23" s="158"/>
      <c r="C23" s="160"/>
      <c r="D23" s="160"/>
      <c r="E23" s="151"/>
      <c r="F23" s="241"/>
      <c r="G23" s="241"/>
      <c r="H23" s="241"/>
      <c r="I23" s="241"/>
      <c r="J23" s="241"/>
      <c r="K23" s="241"/>
      <c r="L23" s="241"/>
    </row>
    <row r="24" spans="2:12" ht="16.5" x14ac:dyDescent="0.3">
      <c r="B24" s="158"/>
      <c r="C24" s="161" t="s">
        <v>166</v>
      </c>
      <c r="D24" s="161" t="s">
        <v>167</v>
      </c>
      <c r="E24" s="151"/>
      <c r="F24" s="241"/>
      <c r="G24" s="241"/>
      <c r="H24" s="241"/>
      <c r="I24" s="241"/>
      <c r="J24" s="241"/>
      <c r="K24" s="241"/>
      <c r="L24" s="241"/>
    </row>
    <row r="25" spans="2:12" ht="66" x14ac:dyDescent="0.3">
      <c r="B25" s="158"/>
      <c r="C25" s="162" t="s">
        <v>168</v>
      </c>
      <c r="D25" s="163" t="s">
        <v>181</v>
      </c>
      <c r="E25" s="151"/>
      <c r="F25" s="241"/>
      <c r="G25" s="241"/>
      <c r="H25" s="241"/>
      <c r="I25" s="241"/>
      <c r="J25" s="241"/>
      <c r="K25" s="241"/>
      <c r="L25" s="241"/>
    </row>
    <row r="26" spans="2:12" ht="33" x14ac:dyDescent="0.3">
      <c r="B26" s="158"/>
      <c r="C26" s="162" t="s">
        <v>182</v>
      </c>
      <c r="D26" s="163" t="s">
        <v>169</v>
      </c>
      <c r="E26" s="151"/>
      <c r="F26" s="241"/>
      <c r="G26" s="241"/>
      <c r="H26" s="241"/>
      <c r="I26" s="241"/>
      <c r="J26" s="241"/>
      <c r="K26" s="241"/>
      <c r="L26" s="241"/>
    </row>
    <row r="27" spans="2:12" ht="49.5" x14ac:dyDescent="0.3">
      <c r="B27" s="158"/>
      <c r="C27" s="162" t="s">
        <v>55</v>
      </c>
      <c r="D27" s="163" t="s">
        <v>173</v>
      </c>
      <c r="E27" s="151"/>
      <c r="F27" s="242"/>
      <c r="G27" s="242"/>
      <c r="H27" s="242"/>
      <c r="I27" s="242"/>
      <c r="J27" s="242"/>
      <c r="K27" s="242"/>
      <c r="L27" s="242"/>
    </row>
    <row r="28" spans="2:12" ht="66" x14ac:dyDescent="0.3">
      <c r="B28" s="158"/>
      <c r="C28" s="162" t="s">
        <v>56</v>
      </c>
      <c r="D28" s="163" t="s">
        <v>174</v>
      </c>
      <c r="E28" s="151"/>
      <c r="F28" s="242"/>
      <c r="G28" s="242"/>
      <c r="H28" s="242"/>
      <c r="I28" s="242"/>
      <c r="J28" s="242"/>
      <c r="K28" s="242"/>
      <c r="L28" s="242"/>
    </row>
    <row r="29" spans="2:12" ht="66" x14ac:dyDescent="0.3">
      <c r="B29" s="158"/>
      <c r="C29" s="162" t="s">
        <v>172</v>
      </c>
      <c r="D29" s="163" t="s">
        <v>175</v>
      </c>
      <c r="E29" s="151"/>
      <c r="F29" s="242"/>
      <c r="G29" s="242"/>
      <c r="H29" s="242"/>
      <c r="I29" s="242"/>
      <c r="J29" s="242"/>
      <c r="K29" s="242"/>
      <c r="L29" s="242"/>
    </row>
    <row r="30" spans="2:12" ht="33" x14ac:dyDescent="0.3">
      <c r="B30" s="158"/>
      <c r="C30" s="162" t="s">
        <v>176</v>
      </c>
      <c r="D30" s="163" t="s">
        <v>177</v>
      </c>
      <c r="E30" s="151"/>
      <c r="F30" s="242"/>
      <c r="G30" s="242"/>
      <c r="H30" s="242"/>
      <c r="I30" s="242"/>
      <c r="J30" s="242"/>
      <c r="K30" s="242"/>
      <c r="L30" s="242"/>
    </row>
    <row r="31" spans="2:12" ht="49.5" x14ac:dyDescent="0.3">
      <c r="B31" s="158"/>
      <c r="C31" s="162" t="s">
        <v>19</v>
      </c>
      <c r="D31" s="163" t="s">
        <v>178</v>
      </c>
      <c r="E31" s="151"/>
      <c r="F31" s="242"/>
      <c r="G31" s="242"/>
      <c r="H31" s="242"/>
      <c r="I31" s="242"/>
      <c r="J31" s="242"/>
      <c r="K31" s="242"/>
      <c r="L31" s="242"/>
    </row>
    <row r="32" spans="2:12" ht="33" x14ac:dyDescent="0.3">
      <c r="B32" s="158"/>
      <c r="C32" s="162" t="s">
        <v>179</v>
      </c>
      <c r="D32" s="163" t="s">
        <v>195</v>
      </c>
      <c r="E32" s="151"/>
      <c r="F32" s="146"/>
      <c r="G32" s="146"/>
      <c r="H32" s="146"/>
      <c r="I32" s="146"/>
      <c r="J32" s="146"/>
      <c r="K32" s="146"/>
      <c r="L32" s="146"/>
    </row>
    <row r="33" spans="2:5" ht="35.25" customHeight="1" x14ac:dyDescent="0.3">
      <c r="B33" s="158"/>
      <c r="C33" s="162" t="s">
        <v>180</v>
      </c>
      <c r="D33" s="164" t="s">
        <v>196</v>
      </c>
      <c r="E33" s="151"/>
    </row>
    <row r="34" spans="2:5" ht="16.5" x14ac:dyDescent="0.3">
      <c r="B34" s="158"/>
      <c r="C34" s="165"/>
      <c r="D34" s="166"/>
      <c r="E34" s="151"/>
    </row>
    <row r="35" spans="2:5" ht="16.5" x14ac:dyDescent="0.3">
      <c r="B35" s="158"/>
      <c r="C35" s="243" t="s">
        <v>162</v>
      </c>
      <c r="D35" s="243"/>
      <c r="E35" s="151"/>
    </row>
    <row r="36" spans="2:5" ht="26.25" customHeight="1" x14ac:dyDescent="0.3">
      <c r="B36" s="158"/>
      <c r="C36" s="250" t="s">
        <v>201</v>
      </c>
      <c r="D36" s="250"/>
      <c r="E36" s="151"/>
    </row>
    <row r="37" spans="2:5" ht="32.25" customHeight="1" x14ac:dyDescent="0.3">
      <c r="B37" s="158"/>
      <c r="C37" s="250"/>
      <c r="D37" s="250"/>
      <c r="E37" s="151"/>
    </row>
    <row r="38" spans="2:5" ht="16.5" x14ac:dyDescent="0.3">
      <c r="B38" s="158"/>
      <c r="C38" s="165"/>
      <c r="D38" s="166"/>
      <c r="E38" s="151"/>
    </row>
    <row r="39" spans="2:5" ht="16.5" x14ac:dyDescent="0.3">
      <c r="B39" s="158"/>
      <c r="C39" s="161" t="s">
        <v>166</v>
      </c>
      <c r="D39" s="161" t="s">
        <v>167</v>
      </c>
      <c r="E39" s="151"/>
    </row>
    <row r="40" spans="2:5" ht="66" x14ac:dyDescent="0.3">
      <c r="B40" s="158"/>
      <c r="C40" s="162" t="s">
        <v>185</v>
      </c>
      <c r="D40" s="163" t="s">
        <v>197</v>
      </c>
      <c r="E40" s="151"/>
    </row>
    <row r="41" spans="2:5" ht="66" x14ac:dyDescent="0.3">
      <c r="B41" s="158"/>
      <c r="C41" s="162" t="s">
        <v>186</v>
      </c>
      <c r="D41" s="163" t="s">
        <v>198</v>
      </c>
      <c r="E41" s="151"/>
    </row>
    <row r="42" spans="2:5" ht="66" x14ac:dyDescent="0.3">
      <c r="B42" s="158"/>
      <c r="C42" s="162" t="s">
        <v>187</v>
      </c>
      <c r="D42" s="163" t="s">
        <v>199</v>
      </c>
      <c r="E42" s="151"/>
    </row>
    <row r="43" spans="2:5" ht="16.5" x14ac:dyDescent="0.3">
      <c r="B43" s="158"/>
      <c r="C43" s="167" t="s">
        <v>188</v>
      </c>
      <c r="D43" s="168"/>
      <c r="E43" s="151"/>
    </row>
    <row r="44" spans="2:5" ht="16.5" x14ac:dyDescent="0.3">
      <c r="B44" s="158"/>
      <c r="C44" s="167" t="s">
        <v>189</v>
      </c>
      <c r="D44" s="168"/>
      <c r="E44" s="151"/>
    </row>
    <row r="45" spans="2:5" ht="82.5" customHeight="1" x14ac:dyDescent="0.3">
      <c r="B45" s="158"/>
      <c r="C45" s="162" t="s">
        <v>190</v>
      </c>
      <c r="D45" s="163" t="s">
        <v>200</v>
      </c>
      <c r="E45" s="151"/>
    </row>
    <row r="46" spans="2:5" ht="49.5" x14ac:dyDescent="0.3">
      <c r="B46" s="158"/>
      <c r="C46" s="162" t="s">
        <v>191</v>
      </c>
      <c r="D46" s="163" t="s">
        <v>194</v>
      </c>
      <c r="E46" s="151"/>
    </row>
    <row r="47" spans="2:5" ht="33" x14ac:dyDescent="0.3">
      <c r="B47" s="158"/>
      <c r="C47" s="162" t="s">
        <v>192</v>
      </c>
      <c r="D47" s="163" t="s">
        <v>193</v>
      </c>
      <c r="E47" s="151"/>
    </row>
    <row r="48" spans="2:5" ht="168" customHeight="1" x14ac:dyDescent="0.3">
      <c r="B48" s="158"/>
      <c r="C48" s="162" t="s">
        <v>49</v>
      </c>
      <c r="D48" s="164" t="s">
        <v>215</v>
      </c>
      <c r="E48" s="151"/>
    </row>
    <row r="49" spans="2:5" ht="16.5" x14ac:dyDescent="0.3">
      <c r="B49" s="158"/>
      <c r="C49" s="160"/>
      <c r="D49" s="160"/>
      <c r="E49" s="151"/>
    </row>
    <row r="50" spans="2:5" ht="16.5" x14ac:dyDescent="0.3">
      <c r="B50" s="158"/>
      <c r="C50" s="243" t="s">
        <v>202</v>
      </c>
      <c r="D50" s="243"/>
      <c r="E50" s="151"/>
    </row>
    <row r="51" spans="2:5" ht="16.5" x14ac:dyDescent="0.3">
      <c r="B51" s="158"/>
      <c r="C51" s="160"/>
      <c r="D51" s="160"/>
      <c r="E51" s="151"/>
    </row>
    <row r="52" spans="2:5" ht="16.5" x14ac:dyDescent="0.3">
      <c r="B52" s="158"/>
      <c r="C52" s="161" t="s">
        <v>166</v>
      </c>
      <c r="D52" s="161" t="s">
        <v>167</v>
      </c>
      <c r="E52" s="151"/>
    </row>
    <row r="53" spans="2:5" ht="81" customHeight="1" x14ac:dyDescent="0.3">
      <c r="B53" s="158"/>
      <c r="C53" s="162" t="s">
        <v>206</v>
      </c>
      <c r="D53" s="163" t="s">
        <v>204</v>
      </c>
      <c r="E53" s="151"/>
    </row>
    <row r="54" spans="2:5" ht="33" x14ac:dyDescent="0.3">
      <c r="B54" s="158"/>
      <c r="C54" s="162" t="s">
        <v>205</v>
      </c>
      <c r="D54" s="163" t="s">
        <v>207</v>
      </c>
      <c r="E54" s="151"/>
    </row>
    <row r="55" spans="2:5" ht="49.5" customHeight="1" x14ac:dyDescent="0.3">
      <c r="B55" s="158"/>
      <c r="C55" s="162" t="s">
        <v>8</v>
      </c>
      <c r="D55" s="164" t="s">
        <v>208</v>
      </c>
      <c r="E55" s="151"/>
    </row>
    <row r="56" spans="2:5" x14ac:dyDescent="0.25">
      <c r="B56" s="150"/>
      <c r="E56" s="151"/>
    </row>
    <row r="57" spans="2:5" ht="16.5" thickBot="1" x14ac:dyDescent="0.3">
      <c r="B57" s="152"/>
      <c r="C57" s="153"/>
      <c r="D57" s="153"/>
      <c r="E57" s="154"/>
    </row>
  </sheetData>
  <mergeCells count="24">
    <mergeCell ref="C50:D50"/>
    <mergeCell ref="B2:E3"/>
    <mergeCell ref="F31:L31"/>
    <mergeCell ref="C22:D22"/>
    <mergeCell ref="C13:D13"/>
    <mergeCell ref="C35:D35"/>
    <mergeCell ref="C36:D37"/>
    <mergeCell ref="F25:L25"/>
    <mergeCell ref="F26:L26"/>
    <mergeCell ref="F27:L27"/>
    <mergeCell ref="F28:L28"/>
    <mergeCell ref="F29:L29"/>
    <mergeCell ref="F30:L30"/>
    <mergeCell ref="F19:L19"/>
    <mergeCell ref="F20:L20"/>
    <mergeCell ref="F21:L21"/>
    <mergeCell ref="F22:L22"/>
    <mergeCell ref="F23:L23"/>
    <mergeCell ref="F24:L24"/>
    <mergeCell ref="F14:L14"/>
    <mergeCell ref="F15:L15"/>
    <mergeCell ref="F16:L16"/>
    <mergeCell ref="F17:L17"/>
    <mergeCell ref="F18:L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11F84-C22E-4570-A23A-8379854AD245}">
  <dimension ref="C2:M35"/>
  <sheetViews>
    <sheetView workbookViewId="0">
      <selection activeCell="N7" sqref="N7"/>
    </sheetView>
  </sheetViews>
  <sheetFormatPr baseColWidth="10" defaultRowHeight="16.5" x14ac:dyDescent="0.3"/>
  <cols>
    <col min="1" max="2" width="11.42578125" style="160"/>
    <col min="3" max="3" width="16.5703125" style="160" customWidth="1"/>
    <col min="4" max="4" width="23.85546875" style="160" customWidth="1"/>
    <col min="5" max="16384" width="11.42578125" style="160"/>
  </cols>
  <sheetData>
    <row r="2" spans="3:13" x14ac:dyDescent="0.3">
      <c r="C2" s="243" t="s">
        <v>287</v>
      </c>
      <c r="D2" s="243"/>
      <c r="E2" s="243"/>
      <c r="F2" s="243"/>
      <c r="G2" s="243"/>
      <c r="H2" s="243"/>
      <c r="I2" s="243"/>
      <c r="J2" s="243"/>
      <c r="K2" s="243"/>
      <c r="L2" s="243"/>
      <c r="M2" s="243"/>
    </row>
    <row r="3" spans="3:13" ht="17.25" thickBot="1" x14ac:dyDescent="0.35"/>
    <row r="4" spans="3:13" ht="38.25" x14ac:dyDescent="0.3">
      <c r="C4" s="190" t="s">
        <v>288</v>
      </c>
      <c r="D4" s="190" t="s">
        <v>289</v>
      </c>
      <c r="E4" s="191" t="s">
        <v>290</v>
      </c>
      <c r="F4" s="192" t="s">
        <v>291</v>
      </c>
      <c r="G4" s="193" t="s">
        <v>292</v>
      </c>
      <c r="H4" s="194" t="s">
        <v>293</v>
      </c>
      <c r="I4" s="195" t="s">
        <v>294</v>
      </c>
      <c r="J4" s="196" t="s">
        <v>295</v>
      </c>
      <c r="K4" s="197" t="s">
        <v>296</v>
      </c>
      <c r="L4" s="198" t="s">
        <v>297</v>
      </c>
    </row>
    <row r="5" spans="3:13" ht="25.5" x14ac:dyDescent="0.3">
      <c r="C5" s="251" t="s">
        <v>298</v>
      </c>
      <c r="D5" s="199" t="s">
        <v>221</v>
      </c>
      <c r="E5" s="200">
        <v>15</v>
      </c>
      <c r="F5" s="201">
        <v>11</v>
      </c>
      <c r="G5" s="202">
        <v>20</v>
      </c>
      <c r="H5" s="202">
        <v>14</v>
      </c>
      <c r="I5" s="202"/>
      <c r="J5" s="202">
        <v>6</v>
      </c>
      <c r="K5" s="203"/>
      <c r="L5" s="203"/>
    </row>
    <row r="6" spans="3:13" ht="25.5" x14ac:dyDescent="0.3">
      <c r="C6" s="251"/>
      <c r="D6" s="199" t="s">
        <v>245</v>
      </c>
      <c r="E6" s="200">
        <v>22</v>
      </c>
      <c r="F6" s="201">
        <v>21</v>
      </c>
      <c r="G6" s="202">
        <v>20</v>
      </c>
      <c r="H6" s="202">
        <v>19</v>
      </c>
      <c r="I6" s="202"/>
      <c r="J6" s="202">
        <v>1</v>
      </c>
      <c r="K6" s="203"/>
      <c r="L6" s="203"/>
    </row>
    <row r="7" spans="3:13" ht="25.5" x14ac:dyDescent="0.3">
      <c r="C7" s="251"/>
      <c r="D7" s="199" t="s">
        <v>250</v>
      </c>
      <c r="E7" s="200">
        <v>5</v>
      </c>
      <c r="F7" s="201">
        <v>4</v>
      </c>
      <c r="G7" s="202">
        <v>13</v>
      </c>
      <c r="H7" s="202">
        <v>9</v>
      </c>
      <c r="I7" s="202"/>
      <c r="J7" s="202">
        <v>4</v>
      </c>
      <c r="K7" s="203"/>
      <c r="L7" s="203"/>
    </row>
    <row r="8" spans="3:13" x14ac:dyDescent="0.3">
      <c r="C8" s="252" t="s">
        <v>299</v>
      </c>
      <c r="D8" s="253"/>
      <c r="E8" s="206">
        <f>SUM(E5:E7)</f>
        <v>42</v>
      </c>
      <c r="F8" s="207">
        <f>SUM(F5:F7)</f>
        <v>36</v>
      </c>
      <c r="G8" s="208">
        <f>SUM(G5:G7)</f>
        <v>53</v>
      </c>
      <c r="H8" s="208">
        <f>SUM(H5:H7)</f>
        <v>42</v>
      </c>
      <c r="I8" s="209">
        <f t="shared" ref="I8:L8" si="0">SUM(I5:I7)</f>
        <v>0</v>
      </c>
      <c r="J8" s="207">
        <f>SUM(J5:J7)</f>
        <v>11</v>
      </c>
      <c r="K8" s="208">
        <f t="shared" si="0"/>
        <v>0</v>
      </c>
      <c r="L8" s="208">
        <f t="shared" si="0"/>
        <v>0</v>
      </c>
    </row>
    <row r="9" spans="3:13" x14ac:dyDescent="0.3">
      <c r="C9" s="204"/>
      <c r="D9" s="205"/>
      <c r="E9" s="210"/>
      <c r="F9" s="211">
        <f>F8/E8</f>
        <v>0.8571428571428571</v>
      </c>
      <c r="G9" s="210"/>
      <c r="H9" s="211">
        <f>H8/G8</f>
        <v>0.79245283018867929</v>
      </c>
      <c r="I9" s="211">
        <f>I8/G8</f>
        <v>0</v>
      </c>
      <c r="J9" s="211">
        <f>J8/G8</f>
        <v>0.20754716981132076</v>
      </c>
      <c r="K9" s="211">
        <f>K8/G8</f>
        <v>0</v>
      </c>
      <c r="L9" s="211">
        <f>L8/G8</f>
        <v>0</v>
      </c>
    </row>
    <row r="11" spans="3:13" x14ac:dyDescent="0.3">
      <c r="C11" s="254" t="s">
        <v>300</v>
      </c>
      <c r="D11" s="254"/>
      <c r="E11" s="254"/>
      <c r="F11" s="254"/>
      <c r="G11" s="254"/>
      <c r="H11" s="254"/>
      <c r="I11" s="254"/>
      <c r="J11" s="254"/>
      <c r="K11" s="254"/>
      <c r="L11" s="254"/>
    </row>
    <row r="12" spans="3:13" x14ac:dyDescent="0.3">
      <c r="C12" s="254"/>
      <c r="D12" s="254"/>
      <c r="E12" s="254"/>
      <c r="F12" s="254"/>
      <c r="G12" s="254"/>
      <c r="H12" s="254"/>
      <c r="I12" s="254"/>
      <c r="J12" s="254"/>
      <c r="K12" s="254"/>
      <c r="L12" s="254"/>
    </row>
    <row r="17" spans="3:13" x14ac:dyDescent="0.3">
      <c r="C17" s="178"/>
      <c r="D17" s="178"/>
      <c r="E17" s="178"/>
      <c r="F17" s="178"/>
      <c r="G17" s="178"/>
      <c r="H17" s="178"/>
      <c r="I17" s="178"/>
      <c r="J17" s="178"/>
      <c r="K17" s="178"/>
      <c r="L17" s="178"/>
      <c r="M17" s="178"/>
    </row>
    <row r="35" spans="3:13" x14ac:dyDescent="0.3">
      <c r="C35" s="178"/>
      <c r="D35" s="178"/>
      <c r="E35" s="178"/>
      <c r="F35" s="178"/>
      <c r="G35" s="178"/>
      <c r="H35" s="178"/>
      <c r="I35" s="178"/>
      <c r="J35" s="178"/>
      <c r="K35" s="178"/>
      <c r="L35" s="178"/>
      <c r="M35" s="178"/>
    </row>
  </sheetData>
  <mergeCells count="4">
    <mergeCell ref="C2:M2"/>
    <mergeCell ref="C5:C7"/>
    <mergeCell ref="C8:D8"/>
    <mergeCell ref="C11: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A5E3-DAF6-45B1-91D2-0EEDFF86E8F7}">
  <dimension ref="A1:AA17"/>
  <sheetViews>
    <sheetView tabSelected="1" zoomScale="90" zoomScaleNormal="90" workbookViewId="0">
      <pane xSplit="5" topLeftCell="T1" activePane="topRight" state="frozen"/>
      <selection activeCell="B2" sqref="B2"/>
      <selection pane="topRight" activeCell="X6" sqref="X6"/>
    </sheetView>
  </sheetViews>
  <sheetFormatPr baseColWidth="10" defaultColWidth="11.42578125" defaultRowHeight="4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41.28515625" style="142" customWidth="1"/>
    <col min="7" max="7" width="18.85546875" style="142" customWidth="1"/>
    <col min="8" max="8" width="17.8554687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41.8554687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36" style="143" customWidth="1" outlineLevel="1"/>
    <col min="23" max="23" width="19.42578125" style="143" customWidth="1" outlineLevel="1"/>
    <col min="24" max="24" width="26.140625" style="143" customWidth="1" outlineLevel="1"/>
    <col min="25" max="25" width="17" style="143" customWidth="1" outlineLevel="1"/>
    <col min="26" max="26" width="18.42578125" style="143" customWidth="1"/>
    <col min="27" max="27" width="13" style="143" customWidth="1"/>
    <col min="28" max="16384" width="11.42578125" style="142"/>
  </cols>
  <sheetData>
    <row r="1" spans="1:27" ht="25.5" customHeight="1" x14ac:dyDescent="0.25">
      <c r="A1" s="175"/>
      <c r="B1" s="255" t="s">
        <v>160</v>
      </c>
      <c r="C1" s="255"/>
      <c r="D1" s="255"/>
      <c r="E1" s="255"/>
      <c r="F1" s="255"/>
      <c r="G1" s="258" t="s">
        <v>161</v>
      </c>
      <c r="H1" s="259"/>
      <c r="I1" s="259"/>
      <c r="J1" s="259"/>
      <c r="K1" s="259"/>
      <c r="L1" s="259"/>
      <c r="M1" s="259"/>
      <c r="N1" s="259"/>
      <c r="O1" s="259"/>
      <c r="P1" s="270" t="s">
        <v>162</v>
      </c>
      <c r="Q1" s="271"/>
      <c r="R1" s="271"/>
      <c r="S1" s="271"/>
      <c r="T1" s="271"/>
      <c r="U1" s="271"/>
      <c r="V1" s="271"/>
      <c r="W1" s="271"/>
      <c r="X1" s="272"/>
      <c r="Y1" s="269" t="s">
        <v>5</v>
      </c>
      <c r="Z1" s="269"/>
      <c r="AA1" s="269"/>
    </row>
    <row r="2" spans="1:27" ht="34.5" customHeight="1" x14ac:dyDescent="0.25">
      <c r="A2" s="273"/>
      <c r="B2" s="265" t="s">
        <v>7</v>
      </c>
      <c r="C2" s="265" t="s">
        <v>8</v>
      </c>
      <c r="D2" s="265" t="s">
        <v>11</v>
      </c>
      <c r="E2" s="265" t="s">
        <v>12</v>
      </c>
      <c r="F2" s="265" t="s">
        <v>13</v>
      </c>
      <c r="G2" s="266" t="s">
        <v>14</v>
      </c>
      <c r="H2" s="256" t="s">
        <v>182</v>
      </c>
      <c r="I2" s="263" t="s">
        <v>55</v>
      </c>
      <c r="J2" s="263" t="s">
        <v>56</v>
      </c>
      <c r="K2" s="274" t="s">
        <v>16</v>
      </c>
      <c r="L2" s="274" t="s">
        <v>176</v>
      </c>
      <c r="M2" s="274" t="s">
        <v>19</v>
      </c>
      <c r="N2" s="275" t="s">
        <v>183</v>
      </c>
      <c r="O2" s="277" t="s">
        <v>184</v>
      </c>
      <c r="P2" s="267" t="s">
        <v>203</v>
      </c>
      <c r="Q2" s="268"/>
      <c r="R2" s="268"/>
      <c r="S2" s="268"/>
      <c r="T2" s="268"/>
      <c r="U2" s="268"/>
      <c r="V2" s="268"/>
      <c r="W2" s="268"/>
      <c r="X2" s="268"/>
      <c r="Y2" s="269"/>
      <c r="Z2" s="269"/>
      <c r="AA2" s="269"/>
    </row>
    <row r="3" spans="1:27" ht="39.75" customHeight="1" x14ac:dyDescent="0.25">
      <c r="A3" s="273"/>
      <c r="B3" s="265"/>
      <c r="C3" s="265"/>
      <c r="D3" s="265"/>
      <c r="E3" s="265"/>
      <c r="F3" s="265"/>
      <c r="G3" s="266"/>
      <c r="H3" s="257"/>
      <c r="I3" s="264"/>
      <c r="J3" s="264"/>
      <c r="K3" s="274"/>
      <c r="L3" s="274"/>
      <c r="M3" s="274"/>
      <c r="N3" s="276"/>
      <c r="O3" s="278"/>
      <c r="P3" s="147" t="s">
        <v>39</v>
      </c>
      <c r="Q3" s="147" t="s">
        <v>209</v>
      </c>
      <c r="R3" s="147" t="s">
        <v>41</v>
      </c>
      <c r="S3" s="147" t="s">
        <v>42</v>
      </c>
      <c r="T3" s="147" t="s">
        <v>47</v>
      </c>
      <c r="U3" s="147" t="s">
        <v>44</v>
      </c>
      <c r="V3" s="147" t="s">
        <v>45</v>
      </c>
      <c r="W3" s="147" t="s">
        <v>217</v>
      </c>
      <c r="X3" s="147" t="s">
        <v>46</v>
      </c>
      <c r="Y3" s="148" t="s">
        <v>206</v>
      </c>
      <c r="Z3" s="148" t="s">
        <v>205</v>
      </c>
      <c r="AA3" s="148" t="s">
        <v>8</v>
      </c>
    </row>
    <row r="4" spans="1:27" s="170" customFormat="1" ht="45" customHeight="1" x14ac:dyDescent="0.25">
      <c r="B4" s="182" t="s">
        <v>220</v>
      </c>
      <c r="C4" s="260" t="s">
        <v>221</v>
      </c>
      <c r="D4" s="185" t="s">
        <v>219</v>
      </c>
      <c r="E4" s="183">
        <v>1</v>
      </c>
      <c r="F4" s="184" t="s">
        <v>222</v>
      </c>
      <c r="G4" s="213" t="s">
        <v>223</v>
      </c>
      <c r="H4" s="214" t="s">
        <v>224</v>
      </c>
      <c r="I4" s="214" t="s">
        <v>225</v>
      </c>
      <c r="J4" s="169">
        <v>7</v>
      </c>
      <c r="K4" s="182" t="s">
        <v>80</v>
      </c>
      <c r="L4" s="180" t="s">
        <v>264</v>
      </c>
      <c r="M4" s="186">
        <v>1</v>
      </c>
      <c r="N4" s="215">
        <v>44805</v>
      </c>
      <c r="O4" s="215">
        <v>44865</v>
      </c>
      <c r="P4" s="177">
        <v>44926</v>
      </c>
      <c r="Q4" s="179" t="s">
        <v>265</v>
      </c>
      <c r="R4" s="187">
        <v>7</v>
      </c>
      <c r="S4" s="171">
        <f>(IF(R4="","",IF(OR($J4=0,$J4="",P4=""),"",R4/$J4)))</f>
        <v>1</v>
      </c>
      <c r="T4" s="171">
        <f>(IF(OR($M4="",S4=""),"",IF(OR($M4=0,S4=0),0,IF((S4*100%)/$M4&gt;100%,100%,(S4*100%)/$M4))))</f>
        <v>1</v>
      </c>
      <c r="U4" s="172" t="str">
        <f t="shared" ref="U4" si="0">IF(R4="","",IF(T4&lt;100%, IF(T4&lt;100%, "ALERTA","EN TERMINO"), IF(T4=100%, "OK", "EN TERMINO")))</f>
        <v>OK</v>
      </c>
      <c r="V4" s="188" t="s">
        <v>279</v>
      </c>
      <c r="W4" s="176" t="str">
        <f>IF(S4=100%,IF(S4&gt;=100%,"CUMPLIDA","PENDIENTE"),IF(S4&lt;100%,"INCUMPLIDA","PENDIENTE"))</f>
        <v>CUMPLIDA</v>
      </c>
      <c r="X4" s="173" t="s">
        <v>216</v>
      </c>
      <c r="Y4" s="174" t="str">
        <f t="shared" ref="Y4:Y17" si="1">IF(W4="CUMPLIDA","CERRADO","ABIERTO")</f>
        <v>CERRADO</v>
      </c>
      <c r="Z4" s="174" t="s">
        <v>218</v>
      </c>
      <c r="AA4" s="323" t="s">
        <v>301</v>
      </c>
    </row>
    <row r="5" spans="1:27" s="170" customFormat="1" ht="45" customHeight="1" x14ac:dyDescent="0.25">
      <c r="B5" s="182" t="s">
        <v>220</v>
      </c>
      <c r="C5" s="261"/>
      <c r="D5" s="185" t="s">
        <v>219</v>
      </c>
      <c r="E5" s="183">
        <v>1</v>
      </c>
      <c r="F5" s="184" t="s">
        <v>222</v>
      </c>
      <c r="G5" s="213" t="s">
        <v>223</v>
      </c>
      <c r="H5" s="216" t="s">
        <v>226</v>
      </c>
      <c r="I5" s="214" t="s">
        <v>227</v>
      </c>
      <c r="J5" s="169">
        <v>7</v>
      </c>
      <c r="K5" s="182" t="s">
        <v>80</v>
      </c>
      <c r="L5" s="180" t="s">
        <v>264</v>
      </c>
      <c r="M5" s="186">
        <v>1</v>
      </c>
      <c r="N5" s="217">
        <v>44621</v>
      </c>
      <c r="O5" s="217">
        <v>45137</v>
      </c>
      <c r="P5" s="177">
        <v>44926</v>
      </c>
      <c r="Q5" s="189" t="s">
        <v>266</v>
      </c>
      <c r="R5" s="218">
        <v>7</v>
      </c>
      <c r="S5" s="171">
        <f t="shared" ref="S5:S16" si="2">(IF(R5="","",IF(OR($J5=0,$J5="",P5=""),"",R5/$J5)))</f>
        <v>1</v>
      </c>
      <c r="T5" s="171">
        <f t="shared" ref="T5:T17" si="3">(IF(OR($M5="",S5=""),"",IF(OR($M5=0,S5=0),0,IF((S5*100%)/$M5&gt;100%,100%,(S5*100%)/$M5))))</f>
        <v>1</v>
      </c>
      <c r="U5" s="172" t="str">
        <f t="shared" ref="U5:U17" si="4">IF(R5="","",IF(T5&lt;100%, IF(T5&lt;100%, "ALERTA","EN TERMINO"), IF(T5=100%, "OK", "EN TERMINO")))</f>
        <v>OK</v>
      </c>
      <c r="V5" s="188" t="s">
        <v>280</v>
      </c>
      <c r="W5" s="176" t="str">
        <f>IF(S5=100%,IF(S5&gt;=100%,"CUMPLIDA","PENDIENTE"),IF(S5&lt;100%,"ATENCIÓN","PENDIENTE"))</f>
        <v>CUMPLIDA</v>
      </c>
      <c r="X5" s="173" t="s">
        <v>216</v>
      </c>
      <c r="Y5" s="174" t="str">
        <f t="shared" si="1"/>
        <v>CERRADO</v>
      </c>
      <c r="Z5" s="174" t="s">
        <v>218</v>
      </c>
      <c r="AA5" s="169" t="s">
        <v>227</v>
      </c>
    </row>
    <row r="6" spans="1:27" ht="45" customHeight="1" x14ac:dyDescent="0.2">
      <c r="B6" s="182" t="s">
        <v>220</v>
      </c>
      <c r="C6" s="261"/>
      <c r="D6" s="185" t="s">
        <v>219</v>
      </c>
      <c r="E6" s="183">
        <v>1</v>
      </c>
      <c r="F6" s="184" t="s">
        <v>222</v>
      </c>
      <c r="G6" s="213" t="s">
        <v>223</v>
      </c>
      <c r="H6" s="216" t="s">
        <v>228</v>
      </c>
      <c r="I6" s="214" t="s">
        <v>229</v>
      </c>
      <c r="J6" s="169">
        <v>7</v>
      </c>
      <c r="K6" s="182" t="s">
        <v>80</v>
      </c>
      <c r="L6" s="180" t="s">
        <v>264</v>
      </c>
      <c r="M6" s="186">
        <v>1</v>
      </c>
      <c r="N6" s="215">
        <v>44866</v>
      </c>
      <c r="O6" s="217">
        <v>45137</v>
      </c>
      <c r="P6" s="177">
        <v>44926</v>
      </c>
      <c r="Q6" s="219" t="s">
        <v>267</v>
      </c>
      <c r="R6" s="218">
        <v>0</v>
      </c>
      <c r="S6" s="171">
        <f t="shared" si="2"/>
        <v>0</v>
      </c>
      <c r="T6" s="171">
        <f t="shared" si="3"/>
        <v>0</v>
      </c>
      <c r="U6" s="172" t="str">
        <f t="shared" si="4"/>
        <v>ALERTA</v>
      </c>
      <c r="V6" s="188" t="s">
        <v>281</v>
      </c>
      <c r="W6" s="176" t="str">
        <f>IF(S6=100%,IF(S6&gt;=100%,"CUMPLIDA","PENDIENTE"),IF(S6&lt;100%,"PENDIENTE","PENDIENTE"))</f>
        <v>PENDIENTE</v>
      </c>
      <c r="X6" s="173" t="s">
        <v>216</v>
      </c>
      <c r="Y6" s="149" t="str">
        <f t="shared" si="1"/>
        <v>ABIERTO</v>
      </c>
      <c r="Z6" s="174" t="s">
        <v>218</v>
      </c>
      <c r="AA6" s="323" t="s">
        <v>302</v>
      </c>
    </row>
    <row r="7" spans="1:27" ht="45" customHeight="1" x14ac:dyDescent="0.25">
      <c r="B7" s="182" t="s">
        <v>220</v>
      </c>
      <c r="C7" s="261"/>
      <c r="D7" s="185" t="s">
        <v>219</v>
      </c>
      <c r="E7" s="183">
        <v>1</v>
      </c>
      <c r="F7" s="184" t="s">
        <v>222</v>
      </c>
      <c r="G7" s="213" t="s">
        <v>223</v>
      </c>
      <c r="H7" s="216" t="s">
        <v>230</v>
      </c>
      <c r="I7" s="214" t="s">
        <v>231</v>
      </c>
      <c r="J7" s="220">
        <v>1</v>
      </c>
      <c r="K7" s="182" t="s">
        <v>80</v>
      </c>
      <c r="L7" s="180" t="s">
        <v>264</v>
      </c>
      <c r="M7" s="186">
        <v>1</v>
      </c>
      <c r="N7" s="215">
        <v>44866</v>
      </c>
      <c r="O7" s="217">
        <v>45137</v>
      </c>
      <c r="P7" s="177">
        <v>44926</v>
      </c>
      <c r="Q7" s="189" t="s">
        <v>268</v>
      </c>
      <c r="R7" s="218">
        <v>0</v>
      </c>
      <c r="S7" s="171">
        <f t="shared" si="2"/>
        <v>0</v>
      </c>
      <c r="T7" s="171">
        <f t="shared" si="3"/>
        <v>0</v>
      </c>
      <c r="U7" s="172" t="str">
        <f t="shared" si="4"/>
        <v>ALERTA</v>
      </c>
      <c r="V7" s="188" t="s">
        <v>281</v>
      </c>
      <c r="W7" s="176" t="str">
        <f t="shared" ref="W7:W16" si="5">IF(S7=100%,IF(S7&gt;=100%,"CUMPLIDA","PENDIENTE"),IF(S7&lt;100%,"PENDIENTE","PENDIENTE"))</f>
        <v>PENDIENTE</v>
      </c>
      <c r="X7" s="173" t="s">
        <v>216</v>
      </c>
      <c r="Y7" s="149" t="str">
        <f t="shared" si="1"/>
        <v>ABIERTO</v>
      </c>
      <c r="Z7" s="174" t="s">
        <v>218</v>
      </c>
      <c r="AA7" s="323" t="s">
        <v>302</v>
      </c>
    </row>
    <row r="8" spans="1:27" ht="45" customHeight="1" x14ac:dyDescent="0.2">
      <c r="B8" s="182" t="s">
        <v>220</v>
      </c>
      <c r="C8" s="261"/>
      <c r="D8" s="185" t="s">
        <v>219</v>
      </c>
      <c r="E8" s="183">
        <v>1</v>
      </c>
      <c r="F8" s="184" t="s">
        <v>222</v>
      </c>
      <c r="G8" s="213" t="s">
        <v>223</v>
      </c>
      <c r="H8" s="221" t="s">
        <v>232</v>
      </c>
      <c r="I8" s="214" t="s">
        <v>233</v>
      </c>
      <c r="J8" s="169">
        <v>1</v>
      </c>
      <c r="K8" s="182" t="s">
        <v>80</v>
      </c>
      <c r="L8" s="180" t="s">
        <v>264</v>
      </c>
      <c r="M8" s="186">
        <v>1</v>
      </c>
      <c r="N8" s="222">
        <v>44573</v>
      </c>
      <c r="O8" s="217">
        <v>45107</v>
      </c>
      <c r="P8" s="177">
        <v>44926</v>
      </c>
      <c r="Q8" s="219" t="s">
        <v>269</v>
      </c>
      <c r="R8" s="218">
        <v>0</v>
      </c>
      <c r="S8" s="171">
        <f t="shared" si="2"/>
        <v>0</v>
      </c>
      <c r="T8" s="171">
        <f t="shared" si="3"/>
        <v>0</v>
      </c>
      <c r="U8" s="172" t="str">
        <f t="shared" si="4"/>
        <v>ALERTA</v>
      </c>
      <c r="V8" s="188" t="s">
        <v>282</v>
      </c>
      <c r="W8" s="176" t="str">
        <f t="shared" si="5"/>
        <v>PENDIENTE</v>
      </c>
      <c r="X8" s="173" t="s">
        <v>216</v>
      </c>
      <c r="Y8" s="149" t="str">
        <f t="shared" si="1"/>
        <v>ABIERTO</v>
      </c>
      <c r="Z8" s="174" t="s">
        <v>218</v>
      </c>
      <c r="AA8" s="323" t="s">
        <v>302</v>
      </c>
    </row>
    <row r="9" spans="1:27" ht="45" customHeight="1" x14ac:dyDescent="0.2">
      <c r="B9" s="182" t="s">
        <v>220</v>
      </c>
      <c r="C9" s="261"/>
      <c r="D9" s="185" t="s">
        <v>219</v>
      </c>
      <c r="E9" s="181">
        <v>2</v>
      </c>
      <c r="F9" s="223" t="s">
        <v>234</v>
      </c>
      <c r="G9" s="223" t="s">
        <v>235</v>
      </c>
      <c r="H9" s="221" t="s">
        <v>236</v>
      </c>
      <c r="I9" s="214" t="s">
        <v>237</v>
      </c>
      <c r="J9" s="224">
        <v>5</v>
      </c>
      <c r="K9" s="182" t="s">
        <v>80</v>
      </c>
      <c r="L9" s="180" t="s">
        <v>264</v>
      </c>
      <c r="M9" s="186">
        <v>1</v>
      </c>
      <c r="N9" s="225">
        <v>2023</v>
      </c>
      <c r="O9" s="225">
        <v>2026</v>
      </c>
      <c r="P9" s="177">
        <v>44926</v>
      </c>
      <c r="Q9" s="219" t="s">
        <v>270</v>
      </c>
      <c r="R9" s="218">
        <v>0</v>
      </c>
      <c r="S9" s="171">
        <f t="shared" si="2"/>
        <v>0</v>
      </c>
      <c r="T9" s="171">
        <f t="shared" si="3"/>
        <v>0</v>
      </c>
      <c r="U9" s="172" t="str">
        <f t="shared" si="4"/>
        <v>ALERTA</v>
      </c>
      <c r="V9" s="188" t="s">
        <v>283</v>
      </c>
      <c r="W9" s="176" t="str">
        <f t="shared" si="5"/>
        <v>PENDIENTE</v>
      </c>
      <c r="X9" s="173" t="s">
        <v>216</v>
      </c>
      <c r="Y9" s="149" t="str">
        <f t="shared" si="1"/>
        <v>ABIERTO</v>
      </c>
      <c r="Z9" s="174" t="s">
        <v>218</v>
      </c>
      <c r="AA9" s="323" t="s">
        <v>302</v>
      </c>
    </row>
    <row r="10" spans="1:27" ht="45" customHeight="1" x14ac:dyDescent="0.25">
      <c r="B10" s="182" t="s">
        <v>220</v>
      </c>
      <c r="C10" s="261"/>
      <c r="D10" s="185" t="s">
        <v>219</v>
      </c>
      <c r="E10" s="181">
        <v>3</v>
      </c>
      <c r="F10" s="223" t="s">
        <v>238</v>
      </c>
      <c r="G10" s="223" t="s">
        <v>239</v>
      </c>
      <c r="H10" s="226" t="s">
        <v>240</v>
      </c>
      <c r="I10" s="214" t="s">
        <v>241</v>
      </c>
      <c r="J10" s="224">
        <v>5</v>
      </c>
      <c r="K10" s="182" t="s">
        <v>80</v>
      </c>
      <c r="L10" s="180" t="s">
        <v>264</v>
      </c>
      <c r="M10" s="186">
        <v>1</v>
      </c>
      <c r="N10" s="225">
        <v>2026</v>
      </c>
      <c r="O10" s="225">
        <v>2028</v>
      </c>
      <c r="P10" s="177">
        <v>44926</v>
      </c>
      <c r="Q10" s="227" t="s">
        <v>271</v>
      </c>
      <c r="R10" s="228">
        <v>0</v>
      </c>
      <c r="S10" s="171">
        <f t="shared" si="2"/>
        <v>0</v>
      </c>
      <c r="T10" s="171">
        <f t="shared" si="3"/>
        <v>0</v>
      </c>
      <c r="U10" s="172" t="str">
        <f t="shared" si="4"/>
        <v>ALERTA</v>
      </c>
      <c r="V10" s="188" t="s">
        <v>284</v>
      </c>
      <c r="W10" s="176" t="str">
        <f t="shared" si="5"/>
        <v>PENDIENTE</v>
      </c>
      <c r="X10" s="173" t="s">
        <v>216</v>
      </c>
      <c r="Y10" s="149" t="str">
        <f t="shared" si="1"/>
        <v>ABIERTO</v>
      </c>
      <c r="Z10" s="174" t="s">
        <v>218</v>
      </c>
      <c r="AA10" s="323" t="s">
        <v>302</v>
      </c>
    </row>
    <row r="11" spans="1:27" ht="45" customHeight="1" x14ac:dyDescent="0.2">
      <c r="B11" s="182" t="s">
        <v>220</v>
      </c>
      <c r="C11" s="262"/>
      <c r="D11" s="185" t="s">
        <v>219</v>
      </c>
      <c r="E11" s="181">
        <v>4</v>
      </c>
      <c r="F11" s="223" t="s">
        <v>242</v>
      </c>
      <c r="G11" s="223" t="s">
        <v>239</v>
      </c>
      <c r="H11" s="226" t="s">
        <v>243</v>
      </c>
      <c r="I11" s="214" t="s">
        <v>244</v>
      </c>
      <c r="J11" s="224">
        <v>1</v>
      </c>
      <c r="K11" s="182" t="s">
        <v>80</v>
      </c>
      <c r="L11" s="180" t="s">
        <v>264</v>
      </c>
      <c r="M11" s="186">
        <v>1</v>
      </c>
      <c r="N11" s="225">
        <v>2028</v>
      </c>
      <c r="O11" s="225">
        <v>2028</v>
      </c>
      <c r="P11" s="177">
        <v>44926</v>
      </c>
      <c r="Q11" s="229" t="s">
        <v>272</v>
      </c>
      <c r="R11" s="228">
        <v>0</v>
      </c>
      <c r="S11" s="171">
        <f t="shared" si="2"/>
        <v>0</v>
      </c>
      <c r="T11" s="171">
        <f t="shared" si="3"/>
        <v>0</v>
      </c>
      <c r="U11" s="172" t="str">
        <f t="shared" si="4"/>
        <v>ALERTA</v>
      </c>
      <c r="V11" s="188" t="s">
        <v>284</v>
      </c>
      <c r="W11" s="176" t="str">
        <f t="shared" si="5"/>
        <v>PENDIENTE</v>
      </c>
      <c r="X11" s="173" t="s">
        <v>216</v>
      </c>
      <c r="Y11" s="149" t="str">
        <f t="shared" si="1"/>
        <v>ABIERTO</v>
      </c>
      <c r="Z11" s="174" t="s">
        <v>218</v>
      </c>
      <c r="AA11" s="323" t="s">
        <v>302</v>
      </c>
    </row>
    <row r="12" spans="1:27" ht="45" customHeight="1" x14ac:dyDescent="0.25">
      <c r="B12" s="182" t="s">
        <v>220</v>
      </c>
      <c r="C12" s="212" t="s">
        <v>245</v>
      </c>
      <c r="D12" s="185" t="s">
        <v>219</v>
      </c>
      <c r="E12" s="181">
        <v>5</v>
      </c>
      <c r="F12" s="230" t="s">
        <v>246</v>
      </c>
      <c r="G12" s="182" t="s">
        <v>247</v>
      </c>
      <c r="H12" s="231" t="s">
        <v>248</v>
      </c>
      <c r="I12" s="182" t="s">
        <v>249</v>
      </c>
      <c r="J12" s="224">
        <v>1</v>
      </c>
      <c r="K12" s="182" t="s">
        <v>80</v>
      </c>
      <c r="L12" s="182" t="s">
        <v>264</v>
      </c>
      <c r="M12" s="186">
        <v>1</v>
      </c>
      <c r="N12" s="232">
        <v>44927</v>
      </c>
      <c r="O12" s="232">
        <v>45169</v>
      </c>
      <c r="P12" s="177">
        <v>44926</v>
      </c>
      <c r="Q12" s="189" t="s">
        <v>273</v>
      </c>
      <c r="R12" s="218">
        <v>0.02</v>
      </c>
      <c r="S12" s="171">
        <f t="shared" si="2"/>
        <v>0.02</v>
      </c>
      <c r="T12" s="171">
        <f t="shared" si="3"/>
        <v>0.02</v>
      </c>
      <c r="U12" s="172" t="str">
        <f t="shared" si="4"/>
        <v>ALERTA</v>
      </c>
      <c r="V12" s="188" t="s">
        <v>285</v>
      </c>
      <c r="W12" s="176" t="str">
        <f t="shared" si="5"/>
        <v>PENDIENTE</v>
      </c>
      <c r="X12" s="173" t="s">
        <v>216</v>
      </c>
      <c r="Y12" s="149" t="str">
        <f t="shared" si="1"/>
        <v>ABIERTO</v>
      </c>
      <c r="Z12" s="174" t="s">
        <v>218</v>
      </c>
      <c r="AA12" s="323" t="s">
        <v>302</v>
      </c>
    </row>
    <row r="13" spans="1:27" ht="45" customHeight="1" x14ac:dyDescent="0.2">
      <c r="B13" s="182" t="s">
        <v>220</v>
      </c>
      <c r="C13" s="260" t="s">
        <v>250</v>
      </c>
      <c r="D13" s="185" t="s">
        <v>219</v>
      </c>
      <c r="E13" s="183">
        <v>7</v>
      </c>
      <c r="F13" s="233" t="s">
        <v>251</v>
      </c>
      <c r="G13" s="234" t="s">
        <v>252</v>
      </c>
      <c r="H13" s="230" t="s">
        <v>253</v>
      </c>
      <c r="I13" s="235" t="s">
        <v>254</v>
      </c>
      <c r="J13" s="224">
        <v>2</v>
      </c>
      <c r="K13" s="182" t="s">
        <v>80</v>
      </c>
      <c r="L13" s="180" t="s">
        <v>264</v>
      </c>
      <c r="M13" s="186">
        <v>1</v>
      </c>
      <c r="N13" s="236">
        <v>44897</v>
      </c>
      <c r="O13" s="236">
        <v>45046</v>
      </c>
      <c r="P13" s="177">
        <v>44926</v>
      </c>
      <c r="Q13" s="219" t="s">
        <v>274</v>
      </c>
      <c r="R13" s="218">
        <v>0</v>
      </c>
      <c r="S13" s="171">
        <f t="shared" si="2"/>
        <v>0</v>
      </c>
      <c r="T13" s="171">
        <f t="shared" si="3"/>
        <v>0</v>
      </c>
      <c r="U13" s="172" t="str">
        <f t="shared" si="4"/>
        <v>ALERTA</v>
      </c>
      <c r="V13" s="188" t="s">
        <v>284</v>
      </c>
      <c r="W13" s="176" t="str">
        <f t="shared" si="5"/>
        <v>PENDIENTE</v>
      </c>
      <c r="X13" s="173" t="s">
        <v>216</v>
      </c>
      <c r="Y13" s="149" t="str">
        <f t="shared" si="1"/>
        <v>ABIERTO</v>
      </c>
      <c r="Z13" s="174" t="s">
        <v>218</v>
      </c>
      <c r="AA13" s="323" t="s">
        <v>302</v>
      </c>
    </row>
    <row r="14" spans="1:27" ht="45" customHeight="1" x14ac:dyDescent="0.2">
      <c r="B14" s="182" t="s">
        <v>220</v>
      </c>
      <c r="C14" s="261"/>
      <c r="D14" s="185" t="s">
        <v>219</v>
      </c>
      <c r="E14" s="183">
        <v>7</v>
      </c>
      <c r="F14" s="233" t="s">
        <v>251</v>
      </c>
      <c r="G14" s="234" t="s">
        <v>252</v>
      </c>
      <c r="H14" s="230" t="s">
        <v>255</v>
      </c>
      <c r="I14" s="182" t="s">
        <v>231</v>
      </c>
      <c r="J14" s="224">
        <v>1</v>
      </c>
      <c r="K14" s="182" t="s">
        <v>80</v>
      </c>
      <c r="L14" s="180" t="s">
        <v>264</v>
      </c>
      <c r="M14" s="186">
        <v>1</v>
      </c>
      <c r="N14" s="236">
        <v>44897</v>
      </c>
      <c r="O14" s="236">
        <v>45046</v>
      </c>
      <c r="P14" s="177">
        <v>44926</v>
      </c>
      <c r="Q14" s="219" t="s">
        <v>275</v>
      </c>
      <c r="R14" s="218">
        <v>0.3</v>
      </c>
      <c r="S14" s="171">
        <f t="shared" si="2"/>
        <v>0.3</v>
      </c>
      <c r="T14" s="171">
        <f t="shared" si="3"/>
        <v>0.3</v>
      </c>
      <c r="U14" s="172" t="str">
        <f t="shared" si="4"/>
        <v>ALERTA</v>
      </c>
      <c r="V14" s="188" t="s">
        <v>284</v>
      </c>
      <c r="W14" s="176" t="str">
        <f t="shared" si="5"/>
        <v>PENDIENTE</v>
      </c>
      <c r="X14" s="173" t="s">
        <v>216</v>
      </c>
      <c r="Y14" s="149" t="str">
        <f t="shared" si="1"/>
        <v>ABIERTO</v>
      </c>
      <c r="Z14" s="174" t="s">
        <v>218</v>
      </c>
      <c r="AA14" s="323" t="s">
        <v>302</v>
      </c>
    </row>
    <row r="15" spans="1:27" ht="45" customHeight="1" x14ac:dyDescent="0.2">
      <c r="B15" s="182" t="s">
        <v>220</v>
      </c>
      <c r="C15" s="261"/>
      <c r="D15" s="185" t="s">
        <v>219</v>
      </c>
      <c r="E15" s="183">
        <v>7</v>
      </c>
      <c r="F15" s="233" t="s">
        <v>251</v>
      </c>
      <c r="G15" s="234" t="s">
        <v>252</v>
      </c>
      <c r="H15" s="230" t="s">
        <v>256</v>
      </c>
      <c r="I15" s="182" t="s">
        <v>257</v>
      </c>
      <c r="J15" s="224">
        <v>1</v>
      </c>
      <c r="K15" s="182" t="s">
        <v>80</v>
      </c>
      <c r="L15" s="180" t="s">
        <v>264</v>
      </c>
      <c r="M15" s="186">
        <v>1</v>
      </c>
      <c r="N15" s="236">
        <v>44897</v>
      </c>
      <c r="O15" s="236">
        <v>45046</v>
      </c>
      <c r="P15" s="177">
        <v>44926</v>
      </c>
      <c r="Q15" s="219" t="s">
        <v>276</v>
      </c>
      <c r="R15" s="218">
        <v>0</v>
      </c>
      <c r="S15" s="171">
        <f t="shared" si="2"/>
        <v>0</v>
      </c>
      <c r="T15" s="171">
        <f t="shared" si="3"/>
        <v>0</v>
      </c>
      <c r="U15" s="172" t="str">
        <f t="shared" si="4"/>
        <v>ALERTA</v>
      </c>
      <c r="V15" s="188" t="s">
        <v>284</v>
      </c>
      <c r="W15" s="176" t="str">
        <f t="shared" si="5"/>
        <v>PENDIENTE</v>
      </c>
      <c r="X15" s="173" t="s">
        <v>216</v>
      </c>
      <c r="Y15" s="149" t="str">
        <f t="shared" si="1"/>
        <v>ABIERTO</v>
      </c>
      <c r="Z15" s="174" t="s">
        <v>218</v>
      </c>
      <c r="AA15" s="323" t="s">
        <v>302</v>
      </c>
    </row>
    <row r="16" spans="1:27" s="143" customFormat="1" ht="45" customHeight="1" x14ac:dyDescent="0.2">
      <c r="A16" s="142"/>
      <c r="B16" s="182" t="s">
        <v>220</v>
      </c>
      <c r="C16" s="261"/>
      <c r="D16" s="185" t="s">
        <v>219</v>
      </c>
      <c r="E16" s="183">
        <v>7</v>
      </c>
      <c r="F16" s="233" t="s">
        <v>251</v>
      </c>
      <c r="G16" s="234" t="s">
        <v>252</v>
      </c>
      <c r="H16" s="230" t="s">
        <v>258</v>
      </c>
      <c r="I16" s="237" t="s">
        <v>259</v>
      </c>
      <c r="J16" s="224">
        <v>1</v>
      </c>
      <c r="K16" s="182" t="s">
        <v>80</v>
      </c>
      <c r="L16" s="180" t="s">
        <v>264</v>
      </c>
      <c r="M16" s="186">
        <v>1</v>
      </c>
      <c r="N16" s="236">
        <v>44897</v>
      </c>
      <c r="O16" s="236">
        <v>45046</v>
      </c>
      <c r="P16" s="177">
        <v>44926</v>
      </c>
      <c r="Q16" s="189" t="s">
        <v>277</v>
      </c>
      <c r="R16" s="218">
        <v>0</v>
      </c>
      <c r="S16" s="171">
        <f t="shared" si="2"/>
        <v>0</v>
      </c>
      <c r="T16" s="171">
        <f t="shared" si="3"/>
        <v>0</v>
      </c>
      <c r="U16" s="172" t="str">
        <f t="shared" si="4"/>
        <v>ALERTA</v>
      </c>
      <c r="V16" s="188" t="s">
        <v>284</v>
      </c>
      <c r="W16" s="176" t="str">
        <f t="shared" si="5"/>
        <v>PENDIENTE</v>
      </c>
      <c r="X16" s="173" t="s">
        <v>216</v>
      </c>
      <c r="Y16" s="149" t="str">
        <f t="shared" si="1"/>
        <v>ABIERTO</v>
      </c>
      <c r="Z16" s="174" t="s">
        <v>218</v>
      </c>
      <c r="AA16" s="323" t="s">
        <v>302</v>
      </c>
    </row>
    <row r="17" spans="1:27" s="143" customFormat="1" ht="45" customHeight="1" x14ac:dyDescent="0.2">
      <c r="A17" s="142"/>
      <c r="B17" s="182" t="s">
        <v>220</v>
      </c>
      <c r="C17" s="262"/>
      <c r="D17" s="185" t="s">
        <v>219</v>
      </c>
      <c r="E17" s="181">
        <v>10</v>
      </c>
      <c r="F17" s="238" t="s">
        <v>260</v>
      </c>
      <c r="G17" s="238" t="s">
        <v>261</v>
      </c>
      <c r="H17" s="230" t="s">
        <v>262</v>
      </c>
      <c r="I17" s="182" t="s">
        <v>263</v>
      </c>
      <c r="J17" s="224">
        <v>17</v>
      </c>
      <c r="K17" s="182" t="s">
        <v>80</v>
      </c>
      <c r="L17" s="180" t="s">
        <v>264</v>
      </c>
      <c r="M17" s="186">
        <v>1</v>
      </c>
      <c r="N17" s="239">
        <v>44836</v>
      </c>
      <c r="O17" s="240">
        <v>44926</v>
      </c>
      <c r="P17" s="177">
        <v>44926</v>
      </c>
      <c r="Q17" s="189" t="s">
        <v>278</v>
      </c>
      <c r="R17" s="218">
        <v>17</v>
      </c>
      <c r="S17" s="171">
        <f>(IF(R17="","",IF(OR($J17=0,$J17="",P17=""),"",R17/$J17)))</f>
        <v>1</v>
      </c>
      <c r="T17" s="171">
        <f t="shared" si="3"/>
        <v>1</v>
      </c>
      <c r="U17" s="172" t="str">
        <f t="shared" si="4"/>
        <v>OK</v>
      </c>
      <c r="V17" s="188" t="s">
        <v>286</v>
      </c>
      <c r="W17" s="176" t="str">
        <f t="shared" ref="W17" si="6">IF(S17=100%,IF(S17&gt;=100%,"CUMPLIDA","PENDIENTE"),IF(S17&lt;100%,"INCUMPLIDA","PENDIENTE"))</f>
        <v>CUMPLIDA</v>
      </c>
      <c r="X17" s="173" t="s">
        <v>216</v>
      </c>
      <c r="Y17" s="149" t="str">
        <f t="shared" si="1"/>
        <v>CERRADO</v>
      </c>
      <c r="Z17" s="174" t="s">
        <v>218</v>
      </c>
      <c r="AA17" s="323" t="s">
        <v>303</v>
      </c>
    </row>
  </sheetData>
  <mergeCells count="22">
    <mergeCell ref="P2:X2"/>
    <mergeCell ref="Y1:AA2"/>
    <mergeCell ref="P1:X1"/>
    <mergeCell ref="A2:A3"/>
    <mergeCell ref="B2:B3"/>
    <mergeCell ref="C2:C3"/>
    <mergeCell ref="K2:K3"/>
    <mergeCell ref="L2:L3"/>
    <mergeCell ref="M2:M3"/>
    <mergeCell ref="N2:N3"/>
    <mergeCell ref="O2:O3"/>
    <mergeCell ref="B1:F1"/>
    <mergeCell ref="H2:H3"/>
    <mergeCell ref="G1:O1"/>
    <mergeCell ref="C4:C11"/>
    <mergeCell ref="C13:C17"/>
    <mergeCell ref="I2:I3"/>
    <mergeCell ref="D2:D3"/>
    <mergeCell ref="E2:E3"/>
    <mergeCell ref="F2:F3"/>
    <mergeCell ref="G2:G3"/>
    <mergeCell ref="J2:J3"/>
  </mergeCells>
  <conditionalFormatting sqref="Y4:Y5">
    <cfRule type="containsText" dxfId="138" priority="50" operator="containsText" text="cerrada">
      <formula>NOT(ISERROR(SEARCH("cerrada",Y4)))</formula>
    </cfRule>
    <cfRule type="containsText" dxfId="137" priority="51" operator="containsText" text="cerrado">
      <formula>NOT(ISERROR(SEARCH("cerrado",Y4)))</formula>
    </cfRule>
    <cfRule type="containsText" dxfId="136" priority="52" operator="containsText" text="Abierto">
      <formula>NOT(ISERROR(SEARCH("Abierto",Y4)))</formula>
    </cfRule>
  </conditionalFormatting>
  <conditionalFormatting sqref="U4:U17">
    <cfRule type="containsText" dxfId="135" priority="42" stopIfTrue="1" operator="containsText" text="EN TERMINO">
      <formula>NOT(ISERROR(SEARCH("EN TERMINO",U4)))</formula>
    </cfRule>
    <cfRule type="containsText" priority="43" operator="containsText" text="AMARILLO">
      <formula>NOT(ISERROR(SEARCH("AMARILLO",U4)))</formula>
    </cfRule>
    <cfRule type="containsText" dxfId="134" priority="44" stopIfTrue="1" operator="containsText" text="ALERTA">
      <formula>NOT(ISERROR(SEARCH("ALERTA",U4)))</formula>
    </cfRule>
    <cfRule type="containsText" dxfId="133" priority="45" stopIfTrue="1" operator="containsText" text="OK">
      <formula>NOT(ISERROR(SEARCH("OK",U4)))</formula>
    </cfRule>
  </conditionalFormatting>
  <conditionalFormatting sqref="U4:U17">
    <cfRule type="dataBar" priority="46">
      <dataBar>
        <cfvo type="min"/>
        <cfvo type="max"/>
        <color rgb="FF638EC6"/>
      </dataBar>
    </cfRule>
  </conditionalFormatting>
  <conditionalFormatting sqref="Y6:Y17">
    <cfRule type="containsText" dxfId="132" priority="39" operator="containsText" text="cerrada">
      <formula>NOT(ISERROR(SEARCH("cerrada",Y6)))</formula>
    </cfRule>
    <cfRule type="containsText" dxfId="131" priority="40" operator="containsText" text="cerrado">
      <formula>NOT(ISERROR(SEARCH("cerrado",Y6)))</formula>
    </cfRule>
    <cfRule type="containsText" dxfId="130" priority="41" operator="containsText" text="Abierto">
      <formula>NOT(ISERROR(SEARCH("Abierto",Y6)))</formula>
    </cfRule>
  </conditionalFormatting>
  <conditionalFormatting sqref="W4:W17">
    <cfRule type="containsText" dxfId="129" priority="30" stopIfTrue="1" operator="containsText" text="CUMPLIDA">
      <formula>NOT(ISERROR(SEARCH("CUMPLIDA",W4)))</formula>
    </cfRule>
  </conditionalFormatting>
  <conditionalFormatting sqref="W4:W17">
    <cfRule type="containsText" dxfId="128" priority="29" stopIfTrue="1" operator="containsText" text="INCUMPLIDA">
      <formula>NOT(ISERROR(SEARCH("INCUMPLIDA",W4)))</formula>
    </cfRule>
  </conditionalFormatting>
  <conditionalFormatting sqref="W4:W17">
    <cfRule type="containsText" dxfId="127" priority="28" stopIfTrue="1" operator="containsText" text="PENDIENTE">
      <formula>NOT(ISERROR(SEARCH("PENDIENTE",W4)))</formula>
    </cfRule>
  </conditionalFormatting>
  <conditionalFormatting sqref="W5">
    <cfRule type="containsText" dxfId="126" priority="27" operator="containsText" text="ATENCIÓN">
      <formula>NOT(ISERROR(SEARCH("ATENCIÓN",W5)))</formula>
    </cfRule>
  </conditionalFormatting>
  <dataValidations count="5">
    <dataValidation type="list" allowBlank="1" showInputMessage="1" showErrorMessage="1" sqref="L4:L17" xr:uid="{25E9464B-D0D9-41D3-B013-5DBAEBEF6DCA}">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9:J17" xr:uid="{88966F04-A04E-4CB8-9D5E-272A1262FF2B}">
      <formula1>-2147483647</formula1>
      <formula2>2147483647</formula2>
    </dataValidation>
    <dataValidation type="list" allowBlank="1" showInputMessage="1" showErrorMessage="1" sqref="K4:K17" xr:uid="{52DA1E70-B55E-447B-A9C2-E316438FEF4B}">
      <formula1>"Correctiva, Preventiva, Acción de mejora"</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4" xr:uid="{C06D0143-0ACF-44AA-AE25-8B4C135433C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N9:O11 N13:O16" xr:uid="{2B4103CC-63E4-422A-BDE2-DF1B93CBCA08}">
      <formula1>1900/1/1</formula1>
      <formula2>3000/1/1</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84"/>
      <c r="B1" s="284"/>
      <c r="C1" s="284"/>
      <c r="D1" s="284"/>
      <c r="E1" s="284"/>
      <c r="F1" s="284"/>
      <c r="G1" s="284"/>
      <c r="H1" s="283" t="s">
        <v>0</v>
      </c>
      <c r="I1" s="283"/>
      <c r="J1" s="283"/>
      <c r="K1" s="283"/>
      <c r="L1" s="283"/>
      <c r="M1" s="283"/>
      <c r="N1" s="283"/>
      <c r="O1" s="283"/>
      <c r="P1" s="283"/>
      <c r="Q1" s="283"/>
      <c r="R1" s="283"/>
      <c r="S1" s="46"/>
      <c r="T1" s="285" t="s">
        <v>1</v>
      </c>
      <c r="U1" s="285"/>
      <c r="V1" s="285"/>
      <c r="W1" s="285"/>
      <c r="X1" s="285"/>
      <c r="Y1" s="285"/>
      <c r="Z1" s="285"/>
      <c r="AA1" s="285"/>
      <c r="AB1" s="285"/>
      <c r="AC1" s="286" t="s">
        <v>2</v>
      </c>
      <c r="AD1" s="286"/>
      <c r="AE1" s="286"/>
      <c r="AF1" s="286"/>
      <c r="AG1" s="286"/>
      <c r="AH1" s="286"/>
      <c r="AI1" s="286"/>
      <c r="AJ1" s="286"/>
      <c r="AK1" s="51"/>
      <c r="AL1" s="287" t="s">
        <v>3</v>
      </c>
      <c r="AM1" s="287"/>
      <c r="AN1" s="287"/>
      <c r="AO1" s="287"/>
      <c r="AP1" s="287"/>
      <c r="AQ1" s="287"/>
      <c r="AR1" s="287"/>
      <c r="AS1" s="287"/>
      <c r="AT1" s="52"/>
      <c r="AU1" s="279" t="s">
        <v>4</v>
      </c>
      <c r="AV1" s="279"/>
      <c r="AW1" s="279"/>
      <c r="AX1" s="279"/>
      <c r="AY1" s="279"/>
      <c r="AZ1" s="279"/>
      <c r="BA1" s="279"/>
      <c r="BB1" s="279"/>
      <c r="BC1" s="53"/>
      <c r="BD1" s="281" t="s">
        <v>5</v>
      </c>
      <c r="BE1" s="281"/>
      <c r="BF1" s="281"/>
      <c r="BG1" s="281"/>
      <c r="BH1" s="281"/>
      <c r="BI1" s="30"/>
      <c r="BJ1" s="30"/>
      <c r="BK1" s="30"/>
    </row>
    <row r="2" spans="1:63" ht="39.950000000000003" customHeight="1" x14ac:dyDescent="0.25">
      <c r="A2" s="282" t="s">
        <v>6</v>
      </c>
      <c r="B2" s="282" t="s">
        <v>7</v>
      </c>
      <c r="C2" s="282" t="s">
        <v>8</v>
      </c>
      <c r="D2" s="282" t="s">
        <v>9</v>
      </c>
      <c r="E2" s="282" t="s">
        <v>10</v>
      </c>
      <c r="F2" s="282" t="s">
        <v>11</v>
      </c>
      <c r="G2" s="282" t="s">
        <v>13</v>
      </c>
      <c r="H2" s="280" t="s">
        <v>14</v>
      </c>
      <c r="I2" s="283" t="s">
        <v>15</v>
      </c>
      <c r="J2" s="283"/>
      <c r="K2" s="283"/>
      <c r="L2" s="280" t="s">
        <v>16</v>
      </c>
      <c r="M2" s="280" t="s">
        <v>17</v>
      </c>
      <c r="N2" s="280" t="s">
        <v>18</v>
      </c>
      <c r="O2" s="280" t="s">
        <v>19</v>
      </c>
      <c r="P2" s="280" t="s">
        <v>20</v>
      </c>
      <c r="Q2" s="280" t="s">
        <v>21</v>
      </c>
      <c r="R2" s="280" t="s">
        <v>22</v>
      </c>
      <c r="S2" s="44"/>
      <c r="T2" s="289" t="s">
        <v>23</v>
      </c>
      <c r="U2" s="289" t="s">
        <v>24</v>
      </c>
      <c r="V2" s="289" t="s">
        <v>25</v>
      </c>
      <c r="W2" s="289" t="s">
        <v>26</v>
      </c>
      <c r="X2" s="289" t="s">
        <v>27</v>
      </c>
      <c r="Y2" s="289" t="s">
        <v>28</v>
      </c>
      <c r="Z2" s="289" t="s">
        <v>29</v>
      </c>
      <c r="AA2" s="289" t="s">
        <v>30</v>
      </c>
      <c r="AB2" s="45"/>
      <c r="AC2" s="288" t="s">
        <v>31</v>
      </c>
      <c r="AD2" s="288" t="s">
        <v>131</v>
      </c>
      <c r="AE2" s="288" t="s">
        <v>33</v>
      </c>
      <c r="AF2" s="288" t="s">
        <v>34</v>
      </c>
      <c r="AG2" s="288" t="s">
        <v>35</v>
      </c>
      <c r="AH2" s="288" t="s">
        <v>36</v>
      </c>
      <c r="AI2" s="288" t="s">
        <v>37</v>
      </c>
      <c r="AJ2" s="288" t="s">
        <v>38</v>
      </c>
      <c r="AK2" s="43"/>
      <c r="AL2" s="290" t="s">
        <v>39</v>
      </c>
      <c r="AM2" s="290" t="s">
        <v>40</v>
      </c>
      <c r="AN2" s="290" t="s">
        <v>41</v>
      </c>
      <c r="AO2" s="290" t="s">
        <v>42</v>
      </c>
      <c r="AP2" s="290" t="s">
        <v>43</v>
      </c>
      <c r="AQ2" s="290" t="s">
        <v>44</v>
      </c>
      <c r="AR2" s="290" t="s">
        <v>45</v>
      </c>
      <c r="AS2" s="290" t="s">
        <v>46</v>
      </c>
      <c r="AT2" s="48"/>
      <c r="AU2" s="292" t="s">
        <v>39</v>
      </c>
      <c r="AV2" s="47"/>
      <c r="AW2" s="292" t="s">
        <v>40</v>
      </c>
      <c r="AX2" s="292" t="s">
        <v>41</v>
      </c>
      <c r="AY2" s="292" t="s">
        <v>42</v>
      </c>
      <c r="AZ2" s="292" t="s">
        <v>47</v>
      </c>
      <c r="BA2" s="292" t="s">
        <v>44</v>
      </c>
      <c r="BB2" s="292" t="s">
        <v>45</v>
      </c>
      <c r="BC2" s="292" t="s">
        <v>48</v>
      </c>
      <c r="BD2" s="291" t="s">
        <v>49</v>
      </c>
      <c r="BE2" s="291" t="s">
        <v>50</v>
      </c>
      <c r="BF2" s="291" t="s">
        <v>51</v>
      </c>
      <c r="BG2" s="291" t="s">
        <v>52</v>
      </c>
      <c r="BH2" s="293" t="s">
        <v>53</v>
      </c>
      <c r="BI2" s="291" t="s">
        <v>51</v>
      </c>
      <c r="BJ2" s="291" t="s">
        <v>52</v>
      </c>
      <c r="BK2" s="293" t="s">
        <v>53</v>
      </c>
    </row>
    <row r="3" spans="1:63" ht="39.950000000000003" customHeight="1" x14ac:dyDescent="0.25">
      <c r="A3" s="282"/>
      <c r="B3" s="282"/>
      <c r="C3" s="282"/>
      <c r="D3" s="282"/>
      <c r="E3" s="282"/>
      <c r="F3" s="282"/>
      <c r="G3" s="282"/>
      <c r="H3" s="280"/>
      <c r="I3" s="34" t="s">
        <v>54</v>
      </c>
      <c r="J3" s="44" t="s">
        <v>55</v>
      </c>
      <c r="K3" s="44" t="s">
        <v>56</v>
      </c>
      <c r="L3" s="280"/>
      <c r="M3" s="280"/>
      <c r="N3" s="280"/>
      <c r="O3" s="280"/>
      <c r="P3" s="280"/>
      <c r="Q3" s="280"/>
      <c r="R3" s="280"/>
      <c r="S3" s="44" t="s">
        <v>57</v>
      </c>
      <c r="T3" s="289"/>
      <c r="U3" s="289"/>
      <c r="V3" s="289"/>
      <c r="W3" s="289"/>
      <c r="X3" s="289"/>
      <c r="Y3" s="289"/>
      <c r="Z3" s="289"/>
      <c r="AA3" s="289"/>
      <c r="AB3" s="45" t="s">
        <v>49</v>
      </c>
      <c r="AC3" s="288"/>
      <c r="AD3" s="288"/>
      <c r="AE3" s="288"/>
      <c r="AF3" s="288"/>
      <c r="AG3" s="288"/>
      <c r="AH3" s="288"/>
      <c r="AI3" s="288"/>
      <c r="AJ3" s="288"/>
      <c r="AK3" s="43" t="s">
        <v>49</v>
      </c>
      <c r="AL3" s="290"/>
      <c r="AM3" s="290"/>
      <c r="AN3" s="290"/>
      <c r="AO3" s="290"/>
      <c r="AP3" s="290"/>
      <c r="AQ3" s="290"/>
      <c r="AR3" s="290"/>
      <c r="AS3" s="290"/>
      <c r="AT3" s="48" t="s">
        <v>49</v>
      </c>
      <c r="AU3" s="292"/>
      <c r="AV3" s="47" t="s">
        <v>58</v>
      </c>
      <c r="AW3" s="292"/>
      <c r="AX3" s="292"/>
      <c r="AY3" s="292"/>
      <c r="AZ3" s="292"/>
      <c r="BA3" s="292"/>
      <c r="BB3" s="292"/>
      <c r="BC3" s="292"/>
      <c r="BD3" s="291"/>
      <c r="BE3" s="291"/>
      <c r="BF3" s="291"/>
      <c r="BG3" s="291"/>
      <c r="BH3" s="293"/>
      <c r="BI3" s="291"/>
      <c r="BJ3" s="291"/>
      <c r="BK3" s="293"/>
    </row>
    <row r="4" spans="1:63" ht="39.950000000000003" customHeight="1" x14ac:dyDescent="0.25">
      <c r="A4" s="1" t="s">
        <v>59</v>
      </c>
      <c r="B4" s="1" t="s">
        <v>60</v>
      </c>
      <c r="C4" s="1" t="s">
        <v>61</v>
      </c>
      <c r="D4" s="1" t="s">
        <v>59</v>
      </c>
      <c r="E4" s="1" t="s">
        <v>62</v>
      </c>
      <c r="F4" s="1" t="s">
        <v>60</v>
      </c>
      <c r="G4" s="1" t="s">
        <v>63</v>
      </c>
      <c r="H4" s="2" t="s">
        <v>64</v>
      </c>
      <c r="I4" s="35" t="s">
        <v>65</v>
      </c>
      <c r="J4" s="2"/>
      <c r="K4" s="2" t="s">
        <v>66</v>
      </c>
      <c r="L4" s="2" t="s">
        <v>60</v>
      </c>
      <c r="M4" s="2" t="s">
        <v>60</v>
      </c>
      <c r="N4" s="2" t="s">
        <v>67</v>
      </c>
      <c r="O4" s="2" t="s">
        <v>60</v>
      </c>
      <c r="P4" s="2" t="s">
        <v>68</v>
      </c>
      <c r="Q4" s="2" t="s">
        <v>59</v>
      </c>
      <c r="R4" s="2" t="s">
        <v>59</v>
      </c>
      <c r="S4" s="2" t="s">
        <v>59</v>
      </c>
      <c r="T4" s="26" t="s">
        <v>59</v>
      </c>
      <c r="U4" s="26" t="s">
        <v>69</v>
      </c>
      <c r="V4" s="26" t="s">
        <v>70</v>
      </c>
      <c r="W4" s="26" t="s">
        <v>71</v>
      </c>
      <c r="X4" s="26" t="s">
        <v>71</v>
      </c>
      <c r="Y4" s="26" t="s">
        <v>67</v>
      </c>
      <c r="Z4" s="26" t="s">
        <v>72</v>
      </c>
      <c r="AA4" s="26" t="s">
        <v>60</v>
      </c>
      <c r="AB4" s="26" t="s">
        <v>73</v>
      </c>
      <c r="AC4" s="27" t="s">
        <v>59</v>
      </c>
      <c r="AD4" s="27" t="s">
        <v>69</v>
      </c>
      <c r="AE4" s="27" t="s">
        <v>70</v>
      </c>
      <c r="AF4" s="27" t="s">
        <v>71</v>
      </c>
      <c r="AG4" s="27" t="s">
        <v>71</v>
      </c>
      <c r="AH4" s="27" t="s">
        <v>67</v>
      </c>
      <c r="AI4" s="27" t="s">
        <v>72</v>
      </c>
      <c r="AJ4" s="27" t="s">
        <v>60</v>
      </c>
      <c r="AK4" s="27"/>
      <c r="AL4" s="28" t="s">
        <v>59</v>
      </c>
      <c r="AM4" s="28" t="s">
        <v>69</v>
      </c>
      <c r="AN4" s="28" t="s">
        <v>70</v>
      </c>
      <c r="AO4" s="28" t="s">
        <v>71</v>
      </c>
      <c r="AP4" s="28" t="s">
        <v>71</v>
      </c>
      <c r="AQ4" s="28" t="s">
        <v>67</v>
      </c>
      <c r="AR4" s="28" t="s">
        <v>72</v>
      </c>
      <c r="AS4" s="28" t="s">
        <v>60</v>
      </c>
      <c r="AT4" s="28"/>
      <c r="AU4" s="29" t="s">
        <v>59</v>
      </c>
      <c r="AV4" s="29"/>
      <c r="AW4" s="29" t="s">
        <v>69</v>
      </c>
      <c r="AX4" s="29" t="s">
        <v>70</v>
      </c>
      <c r="AY4" s="29" t="s">
        <v>71</v>
      </c>
      <c r="AZ4" s="29" t="s">
        <v>71</v>
      </c>
      <c r="BA4" s="29" t="s">
        <v>67</v>
      </c>
      <c r="BB4" s="29" t="s">
        <v>72</v>
      </c>
      <c r="BC4" s="29"/>
      <c r="BD4" s="50" t="s">
        <v>73</v>
      </c>
      <c r="BE4" s="50"/>
      <c r="BF4" s="50" t="s">
        <v>73</v>
      </c>
      <c r="BG4" s="50" t="s">
        <v>60</v>
      </c>
      <c r="BH4" s="293"/>
      <c r="BI4" s="50" t="s">
        <v>73</v>
      </c>
      <c r="BJ4" s="50" t="s">
        <v>60</v>
      </c>
      <c r="BK4" s="293"/>
    </row>
    <row r="5" spans="1:63" ht="39.950000000000003" customHeight="1" x14ac:dyDescent="0.25">
      <c r="A5" s="58"/>
      <c r="B5" s="49" t="s">
        <v>75</v>
      </c>
      <c r="C5" s="294" t="s">
        <v>83</v>
      </c>
      <c r="D5" s="123">
        <v>44677</v>
      </c>
      <c r="E5" s="104" t="s">
        <v>84</v>
      </c>
      <c r="F5" s="124" t="s">
        <v>85</v>
      </c>
      <c r="G5" s="124" t="s">
        <v>86</v>
      </c>
      <c r="H5" s="54" t="s">
        <v>87</v>
      </c>
      <c r="I5" s="54" t="s">
        <v>88</v>
      </c>
      <c r="J5" s="54" t="s">
        <v>89</v>
      </c>
      <c r="K5" s="40">
        <v>1</v>
      </c>
      <c r="L5" s="40" t="s">
        <v>80</v>
      </c>
      <c r="M5" s="54" t="s">
        <v>90</v>
      </c>
      <c r="N5" s="54" t="s">
        <v>91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75</v>
      </c>
      <c r="C6" s="295"/>
      <c r="D6" s="123">
        <v>44677</v>
      </c>
      <c r="E6" s="104" t="s">
        <v>84</v>
      </c>
      <c r="F6" s="124" t="s">
        <v>85</v>
      </c>
      <c r="G6" s="125" t="s">
        <v>92</v>
      </c>
      <c r="H6" s="54" t="s">
        <v>93</v>
      </c>
      <c r="I6" s="54" t="s">
        <v>94</v>
      </c>
      <c r="J6" s="54" t="s">
        <v>95</v>
      </c>
      <c r="K6" s="40">
        <v>1</v>
      </c>
      <c r="L6" s="40" t="s">
        <v>80</v>
      </c>
      <c r="M6" s="54" t="s">
        <v>90</v>
      </c>
      <c r="N6" s="54" t="s">
        <v>91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75</v>
      </c>
      <c r="C7" s="295"/>
      <c r="D7" s="123">
        <v>44677</v>
      </c>
      <c r="E7" s="104" t="s">
        <v>84</v>
      </c>
      <c r="F7" s="124" t="s">
        <v>96</v>
      </c>
      <c r="G7" s="125" t="s">
        <v>132</v>
      </c>
      <c r="H7" s="54" t="s">
        <v>97</v>
      </c>
      <c r="I7" s="54" t="s">
        <v>98</v>
      </c>
      <c r="J7" s="54" t="s">
        <v>99</v>
      </c>
      <c r="K7" s="40">
        <v>1</v>
      </c>
      <c r="L7" s="40" t="s">
        <v>80</v>
      </c>
      <c r="M7" s="54" t="s">
        <v>90</v>
      </c>
      <c r="N7" s="54" t="s">
        <v>91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75</v>
      </c>
      <c r="C8" s="295"/>
      <c r="D8" s="123">
        <v>44677</v>
      </c>
      <c r="E8" s="104" t="s">
        <v>84</v>
      </c>
      <c r="F8" s="125" t="s">
        <v>100</v>
      </c>
      <c r="G8" s="125" t="s">
        <v>101</v>
      </c>
      <c r="H8" s="126" t="s">
        <v>102</v>
      </c>
      <c r="I8" s="54" t="s">
        <v>103</v>
      </c>
      <c r="J8" s="126" t="s">
        <v>104</v>
      </c>
      <c r="K8" s="40">
        <v>2</v>
      </c>
      <c r="L8" s="127" t="s">
        <v>82</v>
      </c>
      <c r="M8" s="126" t="s">
        <v>90</v>
      </c>
      <c r="N8" s="126" t="s">
        <v>91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75</v>
      </c>
      <c r="C9" s="295"/>
      <c r="D9" s="123">
        <v>44677</v>
      </c>
      <c r="E9" s="104" t="s">
        <v>84</v>
      </c>
      <c r="F9" s="125" t="s">
        <v>100</v>
      </c>
      <c r="G9" s="125" t="s">
        <v>133</v>
      </c>
      <c r="H9" s="126" t="s">
        <v>105</v>
      </c>
      <c r="I9" s="126" t="s">
        <v>106</v>
      </c>
      <c r="J9" s="54" t="s">
        <v>99</v>
      </c>
      <c r="K9" s="40">
        <v>1</v>
      </c>
      <c r="L9" s="40" t="s">
        <v>82</v>
      </c>
      <c r="M9" s="54" t="s">
        <v>90</v>
      </c>
      <c r="N9" s="54" t="s">
        <v>91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75</v>
      </c>
      <c r="C10" s="295"/>
      <c r="D10" s="123">
        <v>44677</v>
      </c>
      <c r="E10" s="104" t="s">
        <v>84</v>
      </c>
      <c r="F10" s="125" t="s">
        <v>100</v>
      </c>
      <c r="G10" s="125" t="s">
        <v>134</v>
      </c>
      <c r="H10" s="126" t="s">
        <v>107</v>
      </c>
      <c r="I10" s="126" t="s">
        <v>108</v>
      </c>
      <c r="J10" s="126" t="s">
        <v>109</v>
      </c>
      <c r="K10" s="54">
        <v>3</v>
      </c>
      <c r="L10" s="126" t="s">
        <v>80</v>
      </c>
      <c r="M10" s="126" t="s">
        <v>90</v>
      </c>
      <c r="N10" s="126" t="s">
        <v>91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75</v>
      </c>
      <c r="C11" s="295"/>
      <c r="D11" s="123">
        <v>44677</v>
      </c>
      <c r="E11" s="104" t="s">
        <v>84</v>
      </c>
      <c r="F11" s="297" t="s">
        <v>100</v>
      </c>
      <c r="G11" s="298" t="s">
        <v>110</v>
      </c>
      <c r="H11" s="54" t="s">
        <v>111</v>
      </c>
      <c r="I11" s="54" t="s">
        <v>112</v>
      </c>
      <c r="J11" s="54" t="s">
        <v>113</v>
      </c>
      <c r="K11" s="40">
        <v>2</v>
      </c>
      <c r="L11" s="40" t="s">
        <v>82</v>
      </c>
      <c r="M11" s="54" t="s">
        <v>90</v>
      </c>
      <c r="N11" s="54" t="s">
        <v>91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75</v>
      </c>
      <c r="C12" s="295"/>
      <c r="D12" s="123">
        <v>44677</v>
      </c>
      <c r="E12" s="104" t="s">
        <v>84</v>
      </c>
      <c r="F12" s="297"/>
      <c r="G12" s="298"/>
      <c r="H12" s="126" t="s">
        <v>114</v>
      </c>
      <c r="I12" s="54" t="s">
        <v>115</v>
      </c>
      <c r="J12" s="54" t="s">
        <v>99</v>
      </c>
      <c r="K12" s="40">
        <v>1</v>
      </c>
      <c r="L12" s="40" t="s">
        <v>82</v>
      </c>
      <c r="M12" s="54" t="s">
        <v>90</v>
      </c>
      <c r="N12" s="54" t="s">
        <v>91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75</v>
      </c>
      <c r="C13" s="295"/>
      <c r="D13" s="123">
        <v>44677</v>
      </c>
      <c r="E13" s="104" t="s">
        <v>84</v>
      </c>
      <c r="F13" s="299" t="s">
        <v>116</v>
      </c>
      <c r="G13" s="298" t="s">
        <v>117</v>
      </c>
      <c r="H13" s="54" t="s">
        <v>118</v>
      </c>
      <c r="I13" s="54" t="s">
        <v>119</v>
      </c>
      <c r="J13" s="54" t="s">
        <v>120</v>
      </c>
      <c r="K13" s="40">
        <v>2</v>
      </c>
      <c r="L13" s="40" t="s">
        <v>82</v>
      </c>
      <c r="M13" s="54" t="s">
        <v>90</v>
      </c>
      <c r="N13" s="54" t="s">
        <v>91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75</v>
      </c>
      <c r="C14" s="295"/>
      <c r="D14" s="123">
        <v>44677</v>
      </c>
      <c r="E14" s="104" t="s">
        <v>84</v>
      </c>
      <c r="F14" s="299"/>
      <c r="G14" s="298"/>
      <c r="H14" s="54" t="s">
        <v>121</v>
      </c>
      <c r="I14" s="54" t="s">
        <v>122</v>
      </c>
      <c r="J14" s="54" t="s">
        <v>123</v>
      </c>
      <c r="K14" s="40">
        <v>1</v>
      </c>
      <c r="L14" s="40" t="s">
        <v>82</v>
      </c>
      <c r="M14" s="54" t="s">
        <v>90</v>
      </c>
      <c r="N14" s="54" t="s">
        <v>91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75</v>
      </c>
      <c r="C15" s="295"/>
      <c r="D15" s="123">
        <v>44677</v>
      </c>
      <c r="E15" s="104" t="s">
        <v>84</v>
      </c>
      <c r="F15" s="298" t="s">
        <v>124</v>
      </c>
      <c r="G15" s="298" t="s">
        <v>135</v>
      </c>
      <c r="H15" s="54" t="s">
        <v>125</v>
      </c>
      <c r="I15" s="54" t="s">
        <v>126</v>
      </c>
      <c r="J15" s="54" t="s">
        <v>127</v>
      </c>
      <c r="K15" s="40">
        <v>3</v>
      </c>
      <c r="L15" s="40" t="s">
        <v>82</v>
      </c>
      <c r="M15" s="54" t="s">
        <v>90</v>
      </c>
      <c r="N15" s="54" t="s">
        <v>91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75</v>
      </c>
      <c r="C16" s="296"/>
      <c r="D16" s="123">
        <v>44677</v>
      </c>
      <c r="E16" s="104" t="s">
        <v>84</v>
      </c>
      <c r="F16" s="298"/>
      <c r="G16" s="298"/>
      <c r="H16" s="54" t="s">
        <v>128</v>
      </c>
      <c r="I16" s="54" t="s">
        <v>129</v>
      </c>
      <c r="J16" s="54" t="s">
        <v>130</v>
      </c>
      <c r="K16" s="40">
        <v>1</v>
      </c>
      <c r="L16" s="40" t="s">
        <v>82</v>
      </c>
      <c r="M16" s="54" t="s">
        <v>90</v>
      </c>
      <c r="N16" s="54" t="s">
        <v>91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C000000}">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25" priority="15" stopIfTrue="1" operator="containsText" text="EN TERMINO">
      <formula>NOT(ISERROR(SEARCH("EN TERMINO",Y5)))</formula>
    </cfRule>
    <cfRule type="containsText" priority="16" operator="containsText" text="AMARILLO">
      <formula>NOT(ISERROR(SEARCH("AMARILLO",Y5)))</formula>
    </cfRule>
    <cfRule type="containsText" dxfId="124" priority="17" stopIfTrue="1" operator="containsText" text="ALERTA">
      <formula>NOT(ISERROR(SEARCH("ALERTA",Y5)))</formula>
    </cfRule>
    <cfRule type="containsText" dxfId="123" priority="18" stopIfTrue="1" operator="containsText" text="OK">
      <formula>NOT(ISERROR(SEARCH("OK",Y5)))</formula>
    </cfRule>
  </conditionalFormatting>
  <conditionalFormatting sqref="AB5:AB6">
    <cfRule type="containsText" dxfId="122" priority="19" stopIfTrue="1" operator="containsText" text="CUMPLIDA">
      <formula>NOT(ISERROR(SEARCH("CUMPLIDA",AB5)))</formula>
    </cfRule>
  </conditionalFormatting>
  <conditionalFormatting sqref="AB5:AB6">
    <cfRule type="containsText" dxfId="121" priority="21" stopIfTrue="1" operator="containsText" text="INCUMPLIDA">
      <formula>NOT(ISERROR(SEARCH("INCUMPLIDA",AB5)))</formula>
    </cfRule>
  </conditionalFormatting>
  <conditionalFormatting sqref="AB5:AB6">
    <cfRule type="containsText" dxfId="120" priority="20" stopIfTrue="1" operator="containsText" text="PENDIENTE">
      <formula>NOT(ISERROR(SEARCH("PENDIENTE",AB5)))</formula>
    </cfRule>
  </conditionalFormatting>
  <conditionalFormatting sqref="AH5:AH6 AQ5:AQ6 BA5:BA6">
    <cfRule type="containsText" dxfId="119" priority="6" stopIfTrue="1" operator="containsText" text="EN TERMINO">
      <formula>NOT(ISERROR(SEARCH("EN TERMINO",AH5)))</formula>
    </cfRule>
    <cfRule type="containsText" priority="7" operator="containsText" text="AMARILLO">
      <formula>NOT(ISERROR(SEARCH("AMARILLO",AH5)))</formula>
    </cfRule>
    <cfRule type="containsText" dxfId="118" priority="8" stopIfTrue="1" operator="containsText" text="ALERTA">
      <formula>NOT(ISERROR(SEARCH("ALERTA",AH5)))</formula>
    </cfRule>
    <cfRule type="containsText" dxfId="117" priority="9" stopIfTrue="1" operator="containsText" text="OK">
      <formula>NOT(ISERROR(SEARCH("OK",AH5)))</formula>
    </cfRule>
  </conditionalFormatting>
  <conditionalFormatting sqref="BD5:BD6 AT5:AT6 AK5:AK6">
    <cfRule type="containsText" dxfId="116" priority="10" stopIfTrue="1" operator="containsText" text="CUMPLIDA">
      <formula>NOT(ISERROR(SEARCH("CUMPLIDA",AK5)))</formula>
    </cfRule>
  </conditionalFormatting>
  <conditionalFormatting sqref="BD5:BD6 AT5:AT6 AK5:AK6">
    <cfRule type="containsText" dxfId="115" priority="12" stopIfTrue="1" operator="containsText" text="INCUMPLIDA">
      <formula>NOT(ISERROR(SEARCH("INCUMPLIDA",AK5)))</formula>
    </cfRule>
  </conditionalFormatting>
  <conditionalFormatting sqref="BD5:BD6 AT5:AT6 AK5:AK6">
    <cfRule type="containsText" dxfId="114" priority="11" stopIfTrue="1" operator="containsText" text="PENDIENTE">
      <formula>NOT(ISERROR(SEARCH("PENDIENTE",AK5)))</formula>
    </cfRule>
  </conditionalFormatting>
  <conditionalFormatting sqref="BF5:BF6">
    <cfRule type="containsText" dxfId="113" priority="3" operator="containsText" text="cerrada">
      <formula>NOT(ISERROR(SEARCH("cerrada",BF5)))</formula>
    </cfRule>
    <cfRule type="containsText" dxfId="112" priority="4" operator="containsText" text="cerrado">
      <formula>NOT(ISERROR(SEARCH("cerrado",BF5)))</formula>
    </cfRule>
    <cfRule type="containsText" dxfId="111" priority="5" operator="containsText" text="Abierto">
      <formula>NOT(ISERROR(SEARCH("Abierto",BF5)))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AK5">
    <cfRule type="containsText" dxfId="110" priority="2" operator="containsText" text="INCUMPLIDA">
      <formula>NOT(ISERROR(SEARCH("INCUMPLIDA",AK5)))</formula>
    </cfRule>
  </conditionalFormatting>
  <conditionalFormatting sqref="AK6">
    <cfRule type="containsText" dxfId="109" priority="1" operator="containsText" text="INCUMPLIDA">
      <formula>NOT(ISERROR(SEARCH("INCUMPLIDA",AK6)))</formula>
    </cfRule>
  </conditionalFormatting>
  <dataValidations count="1">
    <dataValidation type="list" allowBlank="1" showInputMessage="1" showErrorMessage="1" sqref="L5:L9 L11:L16" xr:uid="{00000000-0002-0000-0C00-000000000000}">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84"/>
      <c r="B1" s="284"/>
      <c r="C1" s="284"/>
      <c r="D1" s="284"/>
      <c r="E1" s="284"/>
      <c r="F1" s="284"/>
      <c r="G1" s="284"/>
      <c r="H1" s="284"/>
      <c r="I1" s="283" t="s">
        <v>0</v>
      </c>
      <c r="J1" s="283"/>
      <c r="K1" s="283"/>
      <c r="L1" s="283"/>
      <c r="M1" s="283"/>
      <c r="N1" s="283"/>
      <c r="O1" s="283"/>
      <c r="P1" s="283"/>
      <c r="Q1" s="283"/>
      <c r="R1" s="283"/>
      <c r="S1" s="283"/>
      <c r="T1" s="46"/>
      <c r="U1" s="285" t="s">
        <v>1</v>
      </c>
      <c r="V1" s="285"/>
      <c r="W1" s="285"/>
      <c r="X1" s="285"/>
      <c r="Y1" s="285"/>
      <c r="Z1" s="285"/>
      <c r="AA1" s="285"/>
      <c r="AB1" s="285"/>
      <c r="AC1" s="285"/>
      <c r="AD1" s="286" t="s">
        <v>2</v>
      </c>
      <c r="AE1" s="286"/>
      <c r="AF1" s="286"/>
      <c r="AG1" s="286"/>
      <c r="AH1" s="286"/>
      <c r="AI1" s="286"/>
      <c r="AJ1" s="286"/>
      <c r="AK1" s="286"/>
      <c r="AL1" s="51"/>
      <c r="AM1" s="287" t="s">
        <v>3</v>
      </c>
      <c r="AN1" s="287"/>
      <c r="AO1" s="287"/>
      <c r="AP1" s="287"/>
      <c r="AQ1" s="287"/>
      <c r="AR1" s="287"/>
      <c r="AS1" s="287"/>
      <c r="AT1" s="287"/>
      <c r="AU1" s="52"/>
      <c r="AV1" s="279" t="s">
        <v>4</v>
      </c>
      <c r="AW1" s="279"/>
      <c r="AX1" s="279"/>
      <c r="AY1" s="279"/>
      <c r="AZ1" s="279"/>
      <c r="BA1" s="279"/>
      <c r="BB1" s="279"/>
      <c r="BC1" s="279"/>
      <c r="BD1" s="53"/>
      <c r="BE1" s="281" t="s">
        <v>5</v>
      </c>
      <c r="BF1" s="281"/>
      <c r="BG1" s="281"/>
      <c r="BH1" s="281"/>
      <c r="BI1" s="281"/>
    </row>
    <row r="2" spans="1:61" ht="39.950000000000003" customHeight="1" x14ac:dyDescent="0.25">
      <c r="A2" s="282" t="s">
        <v>6</v>
      </c>
      <c r="B2" s="282" t="s">
        <v>7</v>
      </c>
      <c r="C2" s="282" t="s">
        <v>8</v>
      </c>
      <c r="D2" s="282" t="s">
        <v>9</v>
      </c>
      <c r="E2" s="282" t="s">
        <v>10</v>
      </c>
      <c r="F2" s="282" t="s">
        <v>11</v>
      </c>
      <c r="G2" s="282" t="s">
        <v>12</v>
      </c>
      <c r="H2" s="282" t="s">
        <v>13</v>
      </c>
      <c r="I2" s="280" t="s">
        <v>14</v>
      </c>
      <c r="J2" s="283" t="s">
        <v>15</v>
      </c>
      <c r="K2" s="283"/>
      <c r="L2" s="283"/>
      <c r="M2" s="280" t="s">
        <v>16</v>
      </c>
      <c r="N2" s="280" t="s">
        <v>17</v>
      </c>
      <c r="O2" s="280" t="s">
        <v>18</v>
      </c>
      <c r="P2" s="280" t="s">
        <v>19</v>
      </c>
      <c r="Q2" s="280" t="s">
        <v>20</v>
      </c>
      <c r="R2" s="280" t="s">
        <v>21</v>
      </c>
      <c r="S2" s="280" t="s">
        <v>22</v>
      </c>
      <c r="T2" s="44"/>
      <c r="U2" s="289" t="s">
        <v>23</v>
      </c>
      <c r="V2" s="289" t="s">
        <v>24</v>
      </c>
      <c r="W2" s="289" t="s">
        <v>25</v>
      </c>
      <c r="X2" s="289" t="s">
        <v>26</v>
      </c>
      <c r="Y2" s="289" t="s">
        <v>27</v>
      </c>
      <c r="Z2" s="289" t="s">
        <v>28</v>
      </c>
      <c r="AA2" s="289" t="s">
        <v>29</v>
      </c>
      <c r="AB2" s="289" t="s">
        <v>30</v>
      </c>
      <c r="AC2" s="45"/>
      <c r="AD2" s="288" t="s">
        <v>31</v>
      </c>
      <c r="AE2" s="288" t="s">
        <v>32</v>
      </c>
      <c r="AF2" s="288" t="s">
        <v>33</v>
      </c>
      <c r="AG2" s="288" t="s">
        <v>34</v>
      </c>
      <c r="AH2" s="288" t="s">
        <v>35</v>
      </c>
      <c r="AI2" s="288" t="s">
        <v>36</v>
      </c>
      <c r="AJ2" s="288" t="s">
        <v>37</v>
      </c>
      <c r="AK2" s="288" t="s">
        <v>38</v>
      </c>
      <c r="AL2" s="43"/>
      <c r="AM2" s="290" t="s">
        <v>39</v>
      </c>
      <c r="AN2" s="290" t="s">
        <v>40</v>
      </c>
      <c r="AO2" s="290" t="s">
        <v>41</v>
      </c>
      <c r="AP2" s="290" t="s">
        <v>42</v>
      </c>
      <c r="AQ2" s="290" t="s">
        <v>43</v>
      </c>
      <c r="AR2" s="290" t="s">
        <v>44</v>
      </c>
      <c r="AS2" s="290" t="s">
        <v>45</v>
      </c>
      <c r="AT2" s="290" t="s">
        <v>46</v>
      </c>
      <c r="AU2" s="48"/>
      <c r="AV2" s="292" t="s">
        <v>39</v>
      </c>
      <c r="AW2" s="47"/>
      <c r="AX2" s="292" t="s">
        <v>40</v>
      </c>
      <c r="AY2" s="292" t="s">
        <v>41</v>
      </c>
      <c r="AZ2" s="292" t="s">
        <v>42</v>
      </c>
      <c r="BA2" s="292" t="s">
        <v>47</v>
      </c>
      <c r="BB2" s="292" t="s">
        <v>44</v>
      </c>
      <c r="BC2" s="292" t="s">
        <v>45</v>
      </c>
      <c r="BD2" s="292" t="s">
        <v>48</v>
      </c>
      <c r="BE2" s="291" t="s">
        <v>49</v>
      </c>
      <c r="BF2" s="291" t="s">
        <v>50</v>
      </c>
      <c r="BG2" s="291" t="s">
        <v>51</v>
      </c>
      <c r="BH2" s="291" t="s">
        <v>52</v>
      </c>
      <c r="BI2" s="293" t="s">
        <v>53</v>
      </c>
    </row>
    <row r="3" spans="1:61" ht="39.950000000000003" customHeight="1" x14ac:dyDescent="0.25">
      <c r="A3" s="282"/>
      <c r="B3" s="282"/>
      <c r="C3" s="282"/>
      <c r="D3" s="282"/>
      <c r="E3" s="282"/>
      <c r="F3" s="282"/>
      <c r="G3" s="282"/>
      <c r="H3" s="282"/>
      <c r="I3" s="280"/>
      <c r="J3" s="34" t="s">
        <v>54</v>
      </c>
      <c r="K3" s="44" t="s">
        <v>55</v>
      </c>
      <c r="L3" s="44" t="s">
        <v>56</v>
      </c>
      <c r="M3" s="280"/>
      <c r="N3" s="280"/>
      <c r="O3" s="280"/>
      <c r="P3" s="280"/>
      <c r="Q3" s="280"/>
      <c r="R3" s="280"/>
      <c r="S3" s="280"/>
      <c r="T3" s="44" t="s">
        <v>57</v>
      </c>
      <c r="U3" s="289"/>
      <c r="V3" s="289"/>
      <c r="W3" s="289"/>
      <c r="X3" s="289"/>
      <c r="Y3" s="289"/>
      <c r="Z3" s="289"/>
      <c r="AA3" s="289"/>
      <c r="AB3" s="289"/>
      <c r="AC3" s="45" t="s">
        <v>49</v>
      </c>
      <c r="AD3" s="288"/>
      <c r="AE3" s="288"/>
      <c r="AF3" s="288"/>
      <c r="AG3" s="288"/>
      <c r="AH3" s="288"/>
      <c r="AI3" s="288"/>
      <c r="AJ3" s="288"/>
      <c r="AK3" s="288"/>
      <c r="AL3" s="43" t="s">
        <v>49</v>
      </c>
      <c r="AM3" s="290"/>
      <c r="AN3" s="290"/>
      <c r="AO3" s="290"/>
      <c r="AP3" s="290"/>
      <c r="AQ3" s="290"/>
      <c r="AR3" s="290"/>
      <c r="AS3" s="290"/>
      <c r="AT3" s="290"/>
      <c r="AU3" s="48" t="s">
        <v>49</v>
      </c>
      <c r="AV3" s="292"/>
      <c r="AW3" s="47" t="s">
        <v>58</v>
      </c>
      <c r="AX3" s="292"/>
      <c r="AY3" s="292"/>
      <c r="AZ3" s="292"/>
      <c r="BA3" s="292"/>
      <c r="BB3" s="292"/>
      <c r="BC3" s="292"/>
      <c r="BD3" s="292"/>
      <c r="BE3" s="291"/>
      <c r="BF3" s="291"/>
      <c r="BG3" s="291"/>
      <c r="BH3" s="291"/>
      <c r="BI3" s="293"/>
    </row>
    <row r="4" spans="1:61" ht="39.950000000000003" customHeight="1" x14ac:dyDescent="0.25">
      <c r="A4" s="1" t="s">
        <v>59</v>
      </c>
      <c r="B4" s="1" t="s">
        <v>60</v>
      </c>
      <c r="C4" s="1" t="s">
        <v>61</v>
      </c>
      <c r="D4" s="1" t="s">
        <v>59</v>
      </c>
      <c r="E4" s="1" t="s">
        <v>62</v>
      </c>
      <c r="F4" s="1" t="s">
        <v>60</v>
      </c>
      <c r="G4" s="1"/>
      <c r="H4" s="1" t="s">
        <v>63</v>
      </c>
      <c r="I4" s="2" t="s">
        <v>64</v>
      </c>
      <c r="J4" s="35" t="s">
        <v>65</v>
      </c>
      <c r="K4" s="2"/>
      <c r="L4" s="2" t="s">
        <v>66</v>
      </c>
      <c r="M4" s="2" t="s">
        <v>60</v>
      </c>
      <c r="N4" s="2" t="s">
        <v>60</v>
      </c>
      <c r="O4" s="2" t="s">
        <v>67</v>
      </c>
      <c r="P4" s="2" t="s">
        <v>60</v>
      </c>
      <c r="Q4" s="2" t="s">
        <v>68</v>
      </c>
      <c r="R4" s="2" t="s">
        <v>59</v>
      </c>
      <c r="S4" s="2" t="s">
        <v>59</v>
      </c>
      <c r="T4" s="2" t="s">
        <v>59</v>
      </c>
      <c r="U4" s="26" t="s">
        <v>59</v>
      </c>
      <c r="V4" s="26" t="s">
        <v>69</v>
      </c>
      <c r="W4" s="26" t="s">
        <v>70</v>
      </c>
      <c r="X4" s="26" t="s">
        <v>71</v>
      </c>
      <c r="Y4" s="26" t="s">
        <v>71</v>
      </c>
      <c r="Z4" s="26" t="s">
        <v>67</v>
      </c>
      <c r="AA4" s="26" t="s">
        <v>72</v>
      </c>
      <c r="AB4" s="26" t="s">
        <v>60</v>
      </c>
      <c r="AC4" s="26" t="s">
        <v>73</v>
      </c>
      <c r="AD4" s="27" t="s">
        <v>59</v>
      </c>
      <c r="AE4" s="27"/>
      <c r="AF4" s="27" t="s">
        <v>74</v>
      </c>
      <c r="AG4" s="27" t="s">
        <v>71</v>
      </c>
      <c r="AH4" s="27" t="s">
        <v>71</v>
      </c>
      <c r="AI4" s="27" t="s">
        <v>67</v>
      </c>
      <c r="AJ4" s="27" t="s">
        <v>72</v>
      </c>
      <c r="AK4" s="27" t="s">
        <v>60</v>
      </c>
      <c r="AL4" s="27"/>
      <c r="AM4" s="28" t="s">
        <v>59</v>
      </c>
      <c r="AN4" s="28" t="s">
        <v>69</v>
      </c>
      <c r="AO4" s="28" t="s">
        <v>70</v>
      </c>
      <c r="AP4" s="28" t="s">
        <v>71</v>
      </c>
      <c r="AQ4" s="28" t="s">
        <v>71</v>
      </c>
      <c r="AR4" s="28" t="s">
        <v>67</v>
      </c>
      <c r="AS4" s="28" t="s">
        <v>72</v>
      </c>
      <c r="AT4" s="28" t="s">
        <v>60</v>
      </c>
      <c r="AU4" s="28"/>
      <c r="AV4" s="29" t="s">
        <v>59</v>
      </c>
      <c r="AW4" s="29"/>
      <c r="AX4" s="29" t="s">
        <v>69</v>
      </c>
      <c r="AY4" s="29" t="s">
        <v>70</v>
      </c>
      <c r="AZ4" s="29" t="s">
        <v>71</v>
      </c>
      <c r="BA4" s="29" t="s">
        <v>71</v>
      </c>
      <c r="BB4" s="29" t="s">
        <v>67</v>
      </c>
      <c r="BC4" s="29" t="s">
        <v>72</v>
      </c>
      <c r="BD4" s="29"/>
      <c r="BE4" s="50" t="s">
        <v>73</v>
      </c>
      <c r="BF4" s="50"/>
      <c r="BG4" s="50" t="s">
        <v>73</v>
      </c>
      <c r="BH4" s="50" t="s">
        <v>60</v>
      </c>
      <c r="BI4" s="293"/>
    </row>
    <row r="5" spans="1:61" ht="159.75" customHeight="1" x14ac:dyDescent="0.25">
      <c r="A5" s="58"/>
      <c r="B5" s="49" t="s">
        <v>75</v>
      </c>
      <c r="C5" s="310" t="s">
        <v>78</v>
      </c>
      <c r="D5" s="311">
        <v>44670</v>
      </c>
      <c r="E5" s="312" t="s">
        <v>79</v>
      </c>
      <c r="F5" s="102" t="s">
        <v>136</v>
      </c>
      <c r="G5" s="314">
        <v>142</v>
      </c>
      <c r="H5" s="301" t="s">
        <v>137</v>
      </c>
      <c r="I5" s="313" t="s">
        <v>138</v>
      </c>
      <c r="J5" s="130" t="s">
        <v>139</v>
      </c>
      <c r="K5" s="130" t="s">
        <v>140</v>
      </c>
      <c r="L5" s="112">
        <v>1</v>
      </c>
      <c r="M5" s="112" t="s">
        <v>80</v>
      </c>
      <c r="N5" s="112" t="s">
        <v>141</v>
      </c>
      <c r="O5" s="130" t="s">
        <v>142</v>
      </c>
      <c r="P5" s="31">
        <v>1</v>
      </c>
      <c r="Q5" s="5"/>
      <c r="R5" s="131">
        <v>44685</v>
      </c>
      <c r="S5" s="139">
        <v>44685</v>
      </c>
      <c r="T5" s="107"/>
      <c r="U5" s="108"/>
      <c r="V5" s="109"/>
      <c r="W5" s="40"/>
      <c r="X5" s="100"/>
      <c r="Y5" s="110"/>
      <c r="Z5" s="40"/>
      <c r="AA5" s="111"/>
      <c r="AB5" s="42"/>
      <c r="AC5" s="112"/>
      <c r="AD5" s="113">
        <v>44742</v>
      </c>
      <c r="AE5" s="114" t="s">
        <v>143</v>
      </c>
      <c r="AF5" s="40">
        <v>1</v>
      </c>
      <c r="AG5" s="100">
        <f>IF(AF5="","",IF(OR($L5=0,$L5="",AD5=""),"",AF5/$L5))</f>
        <v>1</v>
      </c>
      <c r="AH5" s="117">
        <f>(IF(OR($P5="",AG5=""),"",IF(OR($P5=0,AG5=0),0,IF((AG5*100%)/$P5&gt;100%,100%,(AG5*100%)/$P5))))</f>
        <v>1</v>
      </c>
      <c r="AI5" s="101" t="str">
        <f t="shared" ref="AI5" si="0">IF(AF5="","",IF(AH5&lt;100%, IF(AH5&lt;50%, "ALERTA","EN TERMINO"), IF(AH5=100%, "OK", "EN TERMINO")))</f>
        <v>OK</v>
      </c>
      <c r="AJ5" s="32" t="s">
        <v>144</v>
      </c>
      <c r="AK5" s="54" t="s">
        <v>77</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75</v>
      </c>
      <c r="C6" s="310"/>
      <c r="D6" s="311"/>
      <c r="E6" s="312"/>
      <c r="F6" s="102" t="s">
        <v>136</v>
      </c>
      <c r="G6" s="315"/>
      <c r="H6" s="301"/>
      <c r="I6" s="313"/>
      <c r="J6" s="130" t="s">
        <v>145</v>
      </c>
      <c r="K6" s="130" t="s">
        <v>146</v>
      </c>
      <c r="L6" s="112">
        <v>1</v>
      </c>
      <c r="M6" s="112" t="s">
        <v>80</v>
      </c>
      <c r="N6" s="112" t="s">
        <v>141</v>
      </c>
      <c r="O6" s="130" t="s">
        <v>142</v>
      </c>
      <c r="P6" s="31">
        <v>1</v>
      </c>
      <c r="Q6" s="5"/>
      <c r="R6" s="131">
        <v>44687</v>
      </c>
      <c r="S6" s="140">
        <v>44742</v>
      </c>
      <c r="T6" s="107"/>
      <c r="U6" s="41"/>
      <c r="V6" s="116"/>
      <c r="W6" s="37"/>
      <c r="X6" s="100"/>
      <c r="Y6" s="110"/>
      <c r="Z6" s="40"/>
      <c r="AA6" s="102"/>
      <c r="AB6" s="42"/>
      <c r="AC6" s="112"/>
      <c r="AD6" s="113">
        <v>44742</v>
      </c>
      <c r="AE6" s="111" t="s">
        <v>147</v>
      </c>
      <c r="AF6" s="40">
        <v>1</v>
      </c>
      <c r="AG6" s="100">
        <f>IF(AF6="","",IF(OR($L6=0,$L6="",AD6=""),"",AF6/$L6))</f>
        <v>1</v>
      </c>
      <c r="AH6" s="117">
        <f>(IF(OR($P6="",AG6=""),"",IF(OR($P6=0,AG6=0),0,IF((AG6*100%)/$P6&gt;100%,100%,(AG6*100%)/$P6))))</f>
        <v>1</v>
      </c>
      <c r="AI6" s="101" t="str">
        <f t="shared" ref="AI6" si="3">IF(AF6="","",IF(AH6&lt;100%, IF(AH6&lt;50%, "ALERTA","EN TERMINO"), IF(AH6=100%, "OK", "EN TERMINO")))</f>
        <v>OK</v>
      </c>
      <c r="AJ6" s="33" t="s">
        <v>148</v>
      </c>
      <c r="AK6" s="54" t="s">
        <v>77</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00"/>
      <c r="D9" s="59"/>
      <c r="F9" s="55"/>
      <c r="G9" s="55"/>
      <c r="H9" s="69"/>
      <c r="I9" s="69"/>
      <c r="J9" s="70"/>
      <c r="K9" s="71"/>
      <c r="M9" s="12"/>
      <c r="N9" s="12"/>
      <c r="O9" s="12"/>
      <c r="P9" s="65"/>
      <c r="R9" s="72"/>
      <c r="S9" s="73"/>
      <c r="T9" s="67"/>
    </row>
    <row r="10" spans="1:61" ht="39.950000000000003" customHeight="1" x14ac:dyDescent="0.25">
      <c r="A10" s="59"/>
      <c r="B10" s="12"/>
      <c r="C10" s="300"/>
      <c r="D10" s="59"/>
      <c r="E10" s="307"/>
      <c r="F10" s="55"/>
      <c r="G10" s="55"/>
      <c r="H10" s="309"/>
      <c r="I10" s="309"/>
      <c r="J10" s="70"/>
      <c r="K10" s="71"/>
      <c r="M10" s="12"/>
      <c r="N10" s="12"/>
      <c r="O10" s="12"/>
      <c r="P10" s="65"/>
      <c r="R10" s="72"/>
      <c r="S10" s="73"/>
      <c r="T10" s="67"/>
    </row>
    <row r="11" spans="1:61" ht="39.950000000000003" customHeight="1" x14ac:dyDescent="0.25">
      <c r="A11" s="59"/>
      <c r="B11" s="12"/>
      <c r="C11" s="300"/>
      <c r="D11" s="59"/>
      <c r="E11" s="307"/>
      <c r="F11" s="55"/>
      <c r="G11" s="55"/>
      <c r="H11" s="309"/>
      <c r="I11" s="309"/>
      <c r="J11" s="70"/>
      <c r="K11" s="71"/>
      <c r="M11" s="12"/>
      <c r="N11" s="12"/>
      <c r="O11" s="12"/>
      <c r="P11" s="65"/>
      <c r="R11" s="72"/>
      <c r="S11" s="73"/>
      <c r="T11" s="67"/>
    </row>
    <row r="12" spans="1:61" ht="39.950000000000003" customHeight="1" x14ac:dyDescent="0.25">
      <c r="A12" s="59"/>
      <c r="B12" s="12"/>
      <c r="C12" s="300"/>
      <c r="D12" s="59"/>
      <c r="E12" s="307"/>
      <c r="F12" s="55"/>
      <c r="G12" s="55"/>
      <c r="H12" s="309"/>
      <c r="I12" s="309"/>
      <c r="J12" s="70"/>
      <c r="K12" s="71"/>
      <c r="M12" s="12"/>
      <c r="N12" s="12"/>
      <c r="O12" s="12"/>
      <c r="P12" s="65"/>
      <c r="R12" s="72"/>
      <c r="S12" s="73"/>
      <c r="T12" s="67"/>
    </row>
    <row r="13" spans="1:61" ht="39.950000000000003" customHeight="1" x14ac:dyDescent="0.25">
      <c r="A13" s="59"/>
      <c r="B13" s="12"/>
      <c r="C13" s="300"/>
      <c r="D13" s="59"/>
      <c r="E13" s="307"/>
      <c r="F13" s="55"/>
      <c r="G13" s="55"/>
      <c r="H13" s="309"/>
      <c r="I13" s="309"/>
      <c r="J13" s="70"/>
      <c r="K13" s="71"/>
      <c r="M13" s="12"/>
      <c r="N13" s="12"/>
      <c r="O13" s="12"/>
      <c r="P13" s="65"/>
      <c r="R13" s="72"/>
      <c r="S13" s="73"/>
      <c r="T13" s="67"/>
    </row>
    <row r="14" spans="1:61" ht="39.950000000000003" customHeight="1" x14ac:dyDescent="0.25">
      <c r="A14" s="59"/>
      <c r="B14" s="12"/>
      <c r="C14" s="300"/>
      <c r="D14" s="59"/>
      <c r="E14" s="307"/>
      <c r="F14" s="55"/>
      <c r="G14" s="55"/>
      <c r="H14" s="309"/>
      <c r="I14" s="309"/>
      <c r="J14" s="70"/>
      <c r="K14" s="71"/>
      <c r="M14" s="12"/>
      <c r="N14" s="12"/>
      <c r="O14" s="12"/>
      <c r="P14" s="65"/>
      <c r="R14" s="72"/>
      <c r="S14" s="73"/>
      <c r="T14" s="67"/>
    </row>
    <row r="15" spans="1:61" ht="39.950000000000003" customHeight="1" x14ac:dyDescent="0.25">
      <c r="A15" s="59"/>
      <c r="B15" s="12"/>
      <c r="C15" s="300"/>
      <c r="D15" s="59"/>
      <c r="E15" s="307"/>
      <c r="F15" s="55"/>
      <c r="G15" s="55"/>
      <c r="H15" s="309"/>
      <c r="I15" s="309"/>
      <c r="J15" s="70"/>
      <c r="K15" s="71"/>
      <c r="M15" s="12"/>
      <c r="N15" s="12"/>
      <c r="O15" s="12"/>
      <c r="P15" s="65"/>
      <c r="R15" s="72"/>
      <c r="S15" s="73"/>
      <c r="T15" s="67"/>
    </row>
    <row r="16" spans="1:61" ht="39.950000000000003" customHeight="1" x14ac:dyDescent="0.25">
      <c r="A16" s="59"/>
      <c r="B16" s="12"/>
      <c r="C16" s="300"/>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00"/>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00"/>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00"/>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00"/>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00"/>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00"/>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00"/>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00"/>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00"/>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00"/>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00"/>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00"/>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00"/>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00"/>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00"/>
      <c r="D31" s="59"/>
      <c r="F31" s="80"/>
      <c r="G31" s="80"/>
      <c r="H31" s="69"/>
      <c r="I31" s="69"/>
      <c r="J31" s="69"/>
      <c r="K31" s="81"/>
      <c r="L31" s="81"/>
      <c r="M31" s="12"/>
      <c r="N31" s="12"/>
      <c r="O31" s="69"/>
      <c r="P31" s="65"/>
      <c r="Q31" s="69"/>
      <c r="R31" s="76"/>
      <c r="S31" s="76"/>
      <c r="T31" s="308"/>
      <c r="U31" s="82"/>
      <c r="W31" s="83"/>
      <c r="X31" s="15"/>
      <c r="Y31" s="20"/>
      <c r="Z31" s="14"/>
      <c r="AA31" s="38"/>
      <c r="AB31" s="11"/>
      <c r="AC31" s="22"/>
      <c r="BG31" s="14"/>
    </row>
    <row r="32" spans="1:59" ht="39.950000000000003" customHeight="1" x14ac:dyDescent="0.25">
      <c r="A32" s="59"/>
      <c r="B32" s="12"/>
      <c r="C32" s="300"/>
      <c r="D32" s="59"/>
      <c r="F32" s="80"/>
      <c r="G32" s="80"/>
      <c r="H32" s="69"/>
      <c r="I32" s="81"/>
      <c r="J32" s="69"/>
      <c r="K32" s="81"/>
      <c r="L32" s="81"/>
      <c r="M32" s="12"/>
      <c r="N32" s="12"/>
      <c r="O32" s="81"/>
      <c r="P32" s="65"/>
      <c r="Q32" s="81"/>
      <c r="R32" s="73"/>
      <c r="S32" s="73"/>
      <c r="T32" s="308"/>
      <c r="U32" s="82"/>
      <c r="W32" s="83"/>
      <c r="X32" s="15"/>
      <c r="Y32" s="20"/>
      <c r="Z32" s="14"/>
      <c r="AA32" s="38"/>
      <c r="AB32" s="11"/>
      <c r="AC32" s="22"/>
      <c r="BG32" s="14"/>
    </row>
    <row r="33" spans="1:61" ht="39.950000000000003" customHeight="1" x14ac:dyDescent="0.25">
      <c r="A33" s="59"/>
      <c r="B33" s="12"/>
      <c r="C33" s="300"/>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00"/>
      <c r="D34" s="59"/>
      <c r="F34" s="80"/>
      <c r="G34" s="80"/>
      <c r="H34" s="69"/>
      <c r="I34" s="309"/>
      <c r="J34" s="309"/>
      <c r="K34" s="309"/>
      <c r="L34" s="309"/>
      <c r="M34" s="12"/>
      <c r="N34" s="12"/>
      <c r="O34" s="81"/>
      <c r="P34" s="65"/>
      <c r="Q34" s="309"/>
      <c r="R34" s="308"/>
      <c r="S34" s="308"/>
      <c r="T34" s="73"/>
      <c r="U34" s="82"/>
      <c r="W34" s="83"/>
      <c r="X34" s="15"/>
      <c r="Y34" s="20"/>
      <c r="Z34" s="14"/>
      <c r="AA34" s="39"/>
      <c r="AB34" s="11"/>
      <c r="AC34" s="22"/>
      <c r="BG34" s="14"/>
    </row>
    <row r="35" spans="1:61" ht="39.950000000000003" customHeight="1" x14ac:dyDescent="0.25">
      <c r="A35" s="59"/>
      <c r="B35" s="12"/>
      <c r="C35" s="300"/>
      <c r="D35" s="59"/>
      <c r="F35" s="80"/>
      <c r="G35" s="80"/>
      <c r="H35" s="69"/>
      <c r="I35" s="309"/>
      <c r="J35" s="309"/>
      <c r="K35" s="309"/>
      <c r="L35" s="309"/>
      <c r="M35" s="12"/>
      <c r="N35" s="12"/>
      <c r="O35" s="81"/>
      <c r="P35" s="65"/>
      <c r="Q35" s="309"/>
      <c r="R35" s="308"/>
      <c r="S35" s="308"/>
      <c r="T35" s="73"/>
      <c r="U35" s="82"/>
      <c r="W35" s="83"/>
      <c r="X35" s="15"/>
      <c r="Y35" s="20"/>
      <c r="Z35" s="14"/>
      <c r="AA35" s="39"/>
      <c r="AB35" s="11"/>
      <c r="AC35" s="22"/>
      <c r="BG35" s="14"/>
    </row>
    <row r="36" spans="1:61" ht="39.950000000000003" customHeight="1" x14ac:dyDescent="0.25">
      <c r="A36" s="59"/>
      <c r="B36" s="12"/>
      <c r="C36" s="300"/>
      <c r="D36" s="59"/>
      <c r="F36" s="80"/>
      <c r="G36" s="80"/>
      <c r="H36" s="69"/>
      <c r="I36" s="309"/>
      <c r="J36" s="309"/>
      <c r="K36" s="309"/>
      <c r="L36" s="309"/>
      <c r="M36" s="12"/>
      <c r="N36" s="12"/>
      <c r="O36" s="81"/>
      <c r="P36" s="65"/>
      <c r="Q36" s="309"/>
      <c r="R36" s="308"/>
      <c r="S36" s="308"/>
      <c r="T36" s="308"/>
      <c r="U36" s="82"/>
      <c r="W36" s="83"/>
      <c r="X36" s="15"/>
      <c r="Y36" s="20"/>
      <c r="Z36" s="14"/>
      <c r="AA36" s="39"/>
      <c r="AB36" s="11"/>
      <c r="AC36" s="22"/>
      <c r="BG36" s="14"/>
    </row>
    <row r="37" spans="1:61" ht="39.950000000000003" customHeight="1" x14ac:dyDescent="0.25">
      <c r="A37" s="59"/>
      <c r="B37" s="12"/>
      <c r="C37" s="300"/>
      <c r="D37" s="59"/>
      <c r="F37" s="80"/>
      <c r="G37" s="80"/>
      <c r="H37" s="69"/>
      <c r="I37" s="309"/>
      <c r="J37" s="309"/>
      <c r="K37" s="309"/>
      <c r="L37" s="309"/>
      <c r="M37" s="12"/>
      <c r="N37" s="12"/>
      <c r="O37" s="81"/>
      <c r="P37" s="65"/>
      <c r="Q37" s="309"/>
      <c r="R37" s="308"/>
      <c r="S37" s="308"/>
      <c r="T37" s="308"/>
      <c r="U37" s="82"/>
      <c r="W37" s="83"/>
      <c r="X37" s="15"/>
      <c r="Y37" s="20"/>
      <c r="Z37" s="14"/>
      <c r="AA37" s="39"/>
      <c r="AB37" s="11"/>
      <c r="AC37" s="22"/>
      <c r="BG37" s="14"/>
    </row>
    <row r="38" spans="1:61" ht="39.950000000000003" customHeight="1" x14ac:dyDescent="0.25">
      <c r="A38" s="59"/>
      <c r="B38" s="12"/>
      <c r="C38" s="300"/>
      <c r="D38" s="59"/>
      <c r="F38" s="80"/>
      <c r="G38" s="80"/>
      <c r="H38" s="69"/>
      <c r="I38" s="309"/>
      <c r="J38" s="309"/>
      <c r="K38" s="309"/>
      <c r="L38" s="81"/>
      <c r="M38" s="12"/>
      <c r="N38" s="12"/>
      <c r="O38" s="81"/>
      <c r="P38" s="65"/>
      <c r="Q38" s="309"/>
      <c r="R38" s="308"/>
      <c r="S38" s="308"/>
      <c r="T38" s="308"/>
      <c r="U38" s="82"/>
      <c r="W38" s="83"/>
      <c r="X38" s="15"/>
      <c r="Y38" s="20"/>
      <c r="Z38" s="14"/>
      <c r="AA38" s="39"/>
      <c r="AB38" s="11"/>
      <c r="AC38" s="22"/>
      <c r="BG38" s="14"/>
    </row>
    <row r="39" spans="1:61" ht="39.950000000000003" customHeight="1" x14ac:dyDescent="0.25">
      <c r="A39" s="59"/>
      <c r="B39" s="12"/>
      <c r="C39" s="300"/>
      <c r="D39" s="59"/>
      <c r="F39" s="80"/>
      <c r="G39" s="80"/>
      <c r="H39" s="69"/>
      <c r="I39" s="309"/>
      <c r="J39" s="309"/>
      <c r="K39" s="309"/>
      <c r="L39" s="81"/>
      <c r="M39" s="12"/>
      <c r="N39" s="12"/>
      <c r="O39" s="81"/>
      <c r="P39" s="65"/>
      <c r="Q39" s="309"/>
      <c r="R39" s="308"/>
      <c r="S39" s="308"/>
      <c r="T39" s="308"/>
      <c r="U39" s="82"/>
      <c r="W39" s="83"/>
      <c r="X39" s="15"/>
      <c r="Y39" s="20"/>
      <c r="Z39" s="14"/>
      <c r="AA39" s="39"/>
      <c r="AB39" s="11"/>
      <c r="AC39" s="22"/>
      <c r="BG39" s="14"/>
    </row>
    <row r="40" spans="1:61" ht="39.950000000000003" customHeight="1" x14ac:dyDescent="0.25">
      <c r="A40" s="59"/>
      <c r="B40" s="12"/>
      <c r="C40" s="300"/>
      <c r="D40" s="59"/>
      <c r="F40" s="80"/>
      <c r="G40" s="80"/>
      <c r="H40" s="69"/>
      <c r="I40" s="309"/>
      <c r="J40" s="309"/>
      <c r="K40" s="309"/>
      <c r="L40" s="81"/>
      <c r="M40" s="12"/>
      <c r="N40" s="12"/>
      <c r="O40" s="81"/>
      <c r="P40" s="65"/>
      <c r="Q40" s="309"/>
      <c r="R40" s="308"/>
      <c r="S40" s="308"/>
      <c r="T40" s="308"/>
      <c r="U40" s="82"/>
      <c r="W40" s="83"/>
      <c r="X40" s="15"/>
      <c r="Y40" s="20"/>
      <c r="Z40" s="14"/>
      <c r="AA40" s="39"/>
      <c r="AB40" s="11"/>
      <c r="AC40" s="22"/>
      <c r="BG40" s="14"/>
    </row>
    <row r="41" spans="1:61" ht="39.950000000000003" customHeight="1" x14ac:dyDescent="0.25">
      <c r="A41" s="59"/>
      <c r="B41" s="12"/>
      <c r="C41" s="300"/>
      <c r="D41" s="59"/>
      <c r="F41" s="80"/>
      <c r="G41" s="80"/>
      <c r="H41" s="69"/>
      <c r="I41" s="309"/>
      <c r="J41" s="309"/>
      <c r="K41" s="309"/>
      <c r="L41" s="81"/>
      <c r="M41" s="12"/>
      <c r="N41" s="12"/>
      <c r="O41" s="81"/>
      <c r="P41" s="65"/>
      <c r="Q41" s="309"/>
      <c r="R41" s="308"/>
      <c r="S41" s="308"/>
      <c r="T41" s="308"/>
      <c r="U41" s="82"/>
      <c r="W41" s="83"/>
      <c r="X41" s="15"/>
      <c r="Y41" s="20"/>
      <c r="Z41" s="14"/>
      <c r="AA41" s="39"/>
      <c r="AB41" s="11"/>
      <c r="AC41" s="22"/>
      <c r="BG41" s="14"/>
    </row>
    <row r="42" spans="1:61" ht="39.950000000000003" customHeight="1" x14ac:dyDescent="0.25">
      <c r="A42" s="59"/>
      <c r="B42" s="12"/>
      <c r="C42" s="300"/>
      <c r="D42" s="59"/>
      <c r="F42" s="80"/>
      <c r="G42" s="80"/>
      <c r="H42" s="69"/>
      <c r="I42" s="309"/>
      <c r="J42" s="309"/>
      <c r="K42" s="309"/>
      <c r="L42" s="81"/>
      <c r="M42" s="12"/>
      <c r="N42" s="12"/>
      <c r="O42" s="81"/>
      <c r="P42" s="65"/>
      <c r="Q42" s="309"/>
      <c r="R42" s="308"/>
      <c r="S42" s="308"/>
      <c r="T42" s="308"/>
      <c r="U42" s="82"/>
      <c r="W42" s="83"/>
      <c r="X42" s="15"/>
      <c r="Y42" s="20"/>
      <c r="Z42" s="14"/>
      <c r="AA42" s="39"/>
      <c r="AB42" s="11"/>
      <c r="AC42" s="22"/>
      <c r="BG42" s="14"/>
    </row>
    <row r="43" spans="1:61" ht="39.950000000000003" customHeight="1" x14ac:dyDescent="0.25">
      <c r="A43" s="59"/>
      <c r="B43" s="12"/>
      <c r="C43" s="300"/>
      <c r="D43" s="59"/>
      <c r="F43" s="80"/>
      <c r="G43" s="80"/>
      <c r="H43" s="69"/>
      <c r="I43" s="309"/>
      <c r="J43" s="309"/>
      <c r="K43" s="309"/>
      <c r="L43" s="81"/>
      <c r="M43" s="12"/>
      <c r="N43" s="12"/>
      <c r="O43" s="81"/>
      <c r="P43" s="65"/>
      <c r="Q43" s="309"/>
      <c r="R43" s="308"/>
      <c r="S43" s="308"/>
      <c r="T43" s="308"/>
      <c r="U43" s="82"/>
      <c r="W43" s="83"/>
      <c r="X43" s="15"/>
      <c r="Y43" s="20"/>
      <c r="Z43" s="14"/>
      <c r="AA43" s="39"/>
      <c r="AB43" s="11"/>
      <c r="AC43" s="22"/>
      <c r="BG43" s="14"/>
    </row>
    <row r="44" spans="1:61" ht="39.950000000000003" customHeight="1" x14ac:dyDescent="0.25">
      <c r="A44" s="59"/>
      <c r="B44" s="12"/>
      <c r="C44" s="300"/>
      <c r="D44" s="59"/>
      <c r="F44" s="80"/>
      <c r="G44" s="80"/>
      <c r="H44" s="69"/>
      <c r="I44" s="309"/>
      <c r="J44" s="309"/>
      <c r="K44" s="309"/>
      <c r="L44" s="81"/>
      <c r="M44" s="12"/>
      <c r="N44" s="12"/>
      <c r="O44" s="81"/>
      <c r="P44" s="65"/>
      <c r="Q44" s="309"/>
      <c r="R44" s="308"/>
      <c r="S44" s="308"/>
      <c r="T44" s="308"/>
      <c r="U44" s="82"/>
      <c r="W44" s="83"/>
      <c r="X44" s="15"/>
      <c r="Y44" s="20"/>
      <c r="Z44" s="14"/>
      <c r="AA44" s="39"/>
      <c r="AB44" s="11"/>
      <c r="AC44" s="22"/>
      <c r="BG44" s="14"/>
    </row>
    <row r="45" spans="1:61" ht="39.950000000000003" customHeight="1" x14ac:dyDescent="0.25">
      <c r="A45" s="59"/>
      <c r="B45" s="12"/>
      <c r="C45" s="300"/>
      <c r="D45" s="59"/>
      <c r="F45" s="80"/>
      <c r="G45" s="80"/>
      <c r="H45" s="69"/>
      <c r="I45" s="309"/>
      <c r="J45" s="309"/>
      <c r="K45" s="309"/>
      <c r="L45" s="81"/>
      <c r="M45" s="12"/>
      <c r="N45" s="12"/>
      <c r="O45" s="81"/>
      <c r="P45" s="65"/>
      <c r="Q45" s="309"/>
      <c r="R45" s="308"/>
      <c r="S45" s="308"/>
      <c r="T45" s="308"/>
      <c r="U45" s="82"/>
      <c r="W45" s="83"/>
      <c r="X45" s="15"/>
      <c r="Y45" s="20"/>
      <c r="Z45" s="14"/>
      <c r="AA45" s="39"/>
      <c r="AB45" s="11"/>
      <c r="AC45" s="22"/>
      <c r="BG45" s="14"/>
    </row>
    <row r="46" spans="1:61" ht="39.950000000000003" customHeight="1" x14ac:dyDescent="0.25">
      <c r="A46" s="59"/>
      <c r="B46" s="12"/>
      <c r="C46" s="300"/>
      <c r="D46" s="59"/>
      <c r="F46" s="80"/>
      <c r="G46" s="80"/>
      <c r="H46" s="69"/>
      <c r="I46" s="309"/>
      <c r="J46" s="309"/>
      <c r="K46" s="309"/>
      <c r="L46" s="81"/>
      <c r="M46" s="12"/>
      <c r="N46" s="12"/>
      <c r="O46" s="81"/>
      <c r="P46" s="65"/>
      <c r="Q46" s="309"/>
      <c r="R46" s="308"/>
      <c r="S46" s="308"/>
      <c r="T46" s="308"/>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05"/>
      <c r="D49" s="57"/>
      <c r="E49" s="304"/>
      <c r="F49" s="80"/>
      <c r="G49" s="80"/>
      <c r="H49" s="305"/>
      <c r="I49" s="306"/>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05"/>
      <c r="D50" s="57"/>
      <c r="E50" s="304"/>
      <c r="F50" s="80"/>
      <c r="G50" s="80"/>
      <c r="H50" s="305"/>
      <c r="I50" s="306"/>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05"/>
      <c r="D51" s="57"/>
      <c r="E51" s="304"/>
      <c r="F51" s="80"/>
      <c r="G51" s="80"/>
      <c r="H51" s="305"/>
      <c r="I51" s="306"/>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05"/>
      <c r="D52" s="57"/>
      <c r="E52" s="304"/>
      <c r="F52" s="80"/>
      <c r="G52" s="80"/>
      <c r="H52" s="300"/>
      <c r="I52" s="306"/>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05"/>
      <c r="D53" s="57"/>
      <c r="E53" s="304"/>
      <c r="F53" s="80"/>
      <c r="G53" s="80"/>
      <c r="H53" s="300"/>
      <c r="I53" s="306"/>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05"/>
      <c r="D54" s="57"/>
      <c r="E54" s="304"/>
      <c r="F54" s="80"/>
      <c r="G54" s="80"/>
      <c r="H54" s="300"/>
      <c r="I54" s="306"/>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05"/>
      <c r="D55" s="57"/>
      <c r="E55" s="304"/>
      <c r="F55" s="80"/>
      <c r="G55" s="80"/>
      <c r="H55" s="305"/>
      <c r="I55" s="306"/>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05"/>
      <c r="D56" s="57"/>
      <c r="E56" s="304"/>
      <c r="F56" s="80"/>
      <c r="G56" s="80"/>
      <c r="H56" s="305"/>
      <c r="I56" s="306"/>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05"/>
      <c r="D57" s="57"/>
      <c r="E57" s="304"/>
      <c r="F57" s="80"/>
      <c r="G57" s="80"/>
      <c r="H57" s="305"/>
      <c r="I57" s="306"/>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05"/>
      <c r="D58" s="57"/>
      <c r="E58" s="304"/>
      <c r="F58" s="80"/>
      <c r="G58" s="80"/>
      <c r="H58" s="305"/>
      <c r="I58" s="306"/>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05"/>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05"/>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05"/>
      <c r="D61" s="59"/>
      <c r="E61" s="304"/>
      <c r="F61" s="80"/>
      <c r="G61" s="80"/>
      <c r="H61" s="304"/>
      <c r="I61" s="306"/>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05"/>
      <c r="D62" s="59"/>
      <c r="E62" s="304"/>
      <c r="F62" s="80"/>
      <c r="G62" s="80"/>
      <c r="H62" s="304"/>
      <c r="I62" s="306"/>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05"/>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05"/>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05"/>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05"/>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05"/>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05"/>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05"/>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05"/>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00"/>
      <c r="D72" s="61"/>
      <c r="E72" s="12"/>
      <c r="F72" s="12"/>
      <c r="G72" s="12"/>
      <c r="H72" s="12"/>
      <c r="I72" s="12"/>
      <c r="K72" s="12"/>
      <c r="L72" s="12"/>
      <c r="N72" s="12"/>
      <c r="O72" s="12"/>
      <c r="P72" s="12"/>
      <c r="Q72" s="12"/>
      <c r="R72" s="56"/>
      <c r="S72" s="56"/>
      <c r="T72" s="9"/>
    </row>
    <row r="73" spans="1:16361" ht="39.950000000000003" customHeight="1" x14ac:dyDescent="0.25">
      <c r="A73" s="61"/>
      <c r="B73" s="12"/>
      <c r="C73" s="300"/>
      <c r="D73" s="61"/>
      <c r="E73" s="12"/>
      <c r="F73" s="12"/>
      <c r="G73" s="12"/>
      <c r="H73" s="12"/>
      <c r="I73" s="12"/>
      <c r="K73" s="12"/>
      <c r="N73" s="12"/>
      <c r="O73" s="12"/>
      <c r="P73" s="12"/>
      <c r="Q73" s="12"/>
      <c r="R73" s="56"/>
      <c r="S73" s="56"/>
      <c r="T73" s="9"/>
    </row>
    <row r="74" spans="1:16361" ht="39.950000000000003" customHeight="1" x14ac:dyDescent="0.25">
      <c r="A74" s="61"/>
      <c r="B74" s="12"/>
      <c r="C74" s="300"/>
      <c r="D74" s="61"/>
      <c r="E74" s="12"/>
      <c r="F74" s="12"/>
      <c r="G74" s="12"/>
      <c r="H74" s="12"/>
      <c r="I74" s="12"/>
      <c r="J74" s="94"/>
      <c r="K74" s="12"/>
      <c r="N74" s="12"/>
      <c r="O74" s="12"/>
      <c r="P74" s="12"/>
      <c r="Q74" s="12"/>
      <c r="R74" s="56"/>
      <c r="S74" s="56"/>
      <c r="T74" s="9"/>
    </row>
    <row r="75" spans="1:16361" ht="39.950000000000003" customHeight="1" x14ac:dyDescent="0.25">
      <c r="A75" s="61"/>
      <c r="B75" s="12"/>
      <c r="C75" s="300"/>
      <c r="D75" s="61"/>
      <c r="E75" s="12"/>
      <c r="F75" s="12"/>
      <c r="G75" s="12"/>
      <c r="H75" s="12"/>
      <c r="I75" s="12"/>
      <c r="J75" s="94"/>
      <c r="K75" s="12"/>
      <c r="N75" s="12"/>
      <c r="O75" s="12"/>
      <c r="P75" s="12"/>
      <c r="Q75" s="12"/>
      <c r="R75" s="56"/>
      <c r="S75" s="56"/>
      <c r="T75" s="9"/>
    </row>
    <row r="76" spans="1:16361" ht="39.950000000000003" customHeight="1" x14ac:dyDescent="0.25">
      <c r="A76" s="61"/>
      <c r="B76" s="12"/>
      <c r="C76" s="300"/>
      <c r="D76" s="61"/>
      <c r="E76" s="12"/>
      <c r="F76" s="12"/>
      <c r="G76" s="12"/>
      <c r="H76" s="12"/>
      <c r="I76" s="12"/>
      <c r="J76" s="94"/>
      <c r="K76" s="12"/>
      <c r="N76" s="12"/>
      <c r="O76" s="12"/>
      <c r="P76" s="12"/>
      <c r="Q76" s="12"/>
      <c r="R76" s="56"/>
      <c r="S76" s="56"/>
      <c r="T76" s="9"/>
    </row>
    <row r="77" spans="1:16361" ht="39.950000000000003" customHeight="1" x14ac:dyDescent="0.25">
      <c r="A77" s="61"/>
      <c r="B77" s="12"/>
      <c r="C77" s="300"/>
      <c r="D77" s="61"/>
      <c r="E77" s="12"/>
      <c r="F77" s="12"/>
      <c r="G77" s="12"/>
      <c r="H77" s="12"/>
      <c r="I77" s="12"/>
      <c r="J77" s="94"/>
      <c r="K77" s="12"/>
      <c r="N77" s="12"/>
      <c r="O77" s="12"/>
      <c r="P77" s="12"/>
      <c r="Q77" s="12"/>
      <c r="R77" s="56"/>
      <c r="S77" s="56"/>
      <c r="T77" s="9"/>
    </row>
    <row r="78" spans="1:16361" ht="39.950000000000003" customHeight="1" x14ac:dyDescent="0.25">
      <c r="A78" s="61"/>
      <c r="B78" s="12"/>
      <c r="C78" s="300"/>
      <c r="D78" s="61"/>
      <c r="E78" s="12"/>
      <c r="F78" s="12"/>
      <c r="G78" s="12"/>
      <c r="H78" s="12"/>
      <c r="I78" s="12"/>
      <c r="J78" s="94"/>
      <c r="K78" s="12"/>
      <c r="N78" s="12"/>
      <c r="O78" s="12"/>
      <c r="P78" s="12"/>
      <c r="Q78" s="12"/>
      <c r="R78" s="56"/>
      <c r="S78" s="56"/>
      <c r="T78" s="9"/>
    </row>
    <row r="79" spans="1:16361" ht="39.950000000000003" customHeight="1" x14ac:dyDescent="0.25">
      <c r="A79" s="61"/>
      <c r="B79" s="12"/>
      <c r="C79" s="300"/>
      <c r="D79" s="61"/>
      <c r="E79" s="12"/>
      <c r="F79" s="12"/>
      <c r="G79" s="12"/>
      <c r="H79" s="12"/>
      <c r="I79" s="12"/>
      <c r="J79" s="94"/>
      <c r="N79" s="12"/>
      <c r="O79" s="12"/>
      <c r="P79" s="12"/>
      <c r="Q79" s="12"/>
      <c r="R79" s="56"/>
      <c r="S79" s="56"/>
      <c r="T79" s="9"/>
    </row>
    <row r="80" spans="1:16361" ht="39.950000000000003" customHeight="1" x14ac:dyDescent="0.25">
      <c r="A80" s="61"/>
      <c r="B80" s="12"/>
      <c r="C80" s="300"/>
      <c r="D80" s="61"/>
      <c r="E80" s="12"/>
      <c r="F80" s="12"/>
      <c r="G80" s="12"/>
      <c r="H80" s="12"/>
      <c r="I80" s="12"/>
      <c r="J80" s="94"/>
      <c r="N80" s="12"/>
      <c r="O80" s="12"/>
      <c r="P80" s="12"/>
      <c r="Q80" s="12"/>
      <c r="R80" s="56"/>
      <c r="S80" s="56"/>
      <c r="T80" s="9"/>
    </row>
    <row r="81" spans="1:20" ht="39.950000000000003" customHeight="1" x14ac:dyDescent="0.25">
      <c r="A81" s="61"/>
      <c r="B81" s="12"/>
      <c r="C81" s="300"/>
      <c r="D81" s="61"/>
      <c r="E81" s="12"/>
      <c r="F81" s="12"/>
      <c r="G81" s="12"/>
      <c r="H81" s="12"/>
      <c r="I81" s="12"/>
      <c r="J81" s="94"/>
      <c r="N81" s="12"/>
      <c r="O81" s="12"/>
      <c r="P81" s="12"/>
      <c r="Q81" s="12"/>
      <c r="R81" s="56"/>
      <c r="S81" s="56"/>
      <c r="T81" s="9"/>
    </row>
    <row r="82" spans="1:20" ht="39.950000000000003" customHeight="1" x14ac:dyDescent="0.25">
      <c r="A82" s="61"/>
      <c r="B82" s="12"/>
      <c r="C82" s="300"/>
      <c r="D82" s="61"/>
      <c r="E82" s="12"/>
      <c r="F82" s="12"/>
      <c r="G82" s="12"/>
      <c r="H82" s="12"/>
      <c r="I82" s="12"/>
      <c r="J82" s="94"/>
      <c r="N82" s="12"/>
      <c r="O82" s="12"/>
      <c r="P82" s="12"/>
      <c r="Q82" s="12"/>
      <c r="R82" s="56"/>
      <c r="S82" s="56"/>
      <c r="T82" s="9"/>
    </row>
    <row r="83" spans="1:20" ht="39.950000000000003" customHeight="1" x14ac:dyDescent="0.25">
      <c r="A83" s="61"/>
      <c r="B83" s="12"/>
      <c r="C83" s="300"/>
      <c r="D83" s="61"/>
      <c r="E83" s="12"/>
      <c r="F83" s="12"/>
      <c r="G83" s="12"/>
      <c r="H83" s="12"/>
      <c r="I83" s="12"/>
      <c r="J83" s="94"/>
      <c r="N83" s="12"/>
      <c r="O83" s="12"/>
      <c r="P83" s="12"/>
      <c r="Q83" s="12"/>
      <c r="R83" s="56"/>
      <c r="S83" s="56"/>
      <c r="T83" s="9"/>
    </row>
    <row r="84" spans="1:20" ht="39.950000000000003" customHeight="1" x14ac:dyDescent="0.25">
      <c r="A84" s="60"/>
      <c r="B84" s="12"/>
      <c r="C84" s="300"/>
      <c r="D84" s="59"/>
      <c r="E84" s="12"/>
      <c r="F84" s="80"/>
      <c r="G84" s="80"/>
      <c r="H84" s="12"/>
      <c r="I84" s="55"/>
      <c r="J84" s="64"/>
      <c r="M84" s="12"/>
      <c r="N84" s="12"/>
      <c r="P84" s="65"/>
      <c r="R84" s="19"/>
      <c r="S84" s="19"/>
      <c r="T84" s="95"/>
    </row>
    <row r="85" spans="1:20" ht="39.950000000000003" customHeight="1" x14ac:dyDescent="0.25">
      <c r="A85" s="60"/>
      <c r="B85" s="12"/>
      <c r="C85" s="300"/>
      <c r="D85" s="59"/>
      <c r="F85" s="80"/>
      <c r="G85" s="80"/>
      <c r="H85" s="96"/>
      <c r="I85" s="55"/>
      <c r="J85" s="97"/>
      <c r="N85" s="12"/>
      <c r="P85" s="65"/>
      <c r="R85" s="19"/>
      <c r="S85" s="19"/>
      <c r="T85" s="95"/>
    </row>
    <row r="86" spans="1:20" ht="39.950000000000003" customHeight="1" x14ac:dyDescent="0.25">
      <c r="A86" s="61"/>
      <c r="B86" s="12"/>
      <c r="C86" s="300"/>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00"/>
      <c r="D87" s="61"/>
      <c r="E87" s="304"/>
      <c r="F87" s="12"/>
      <c r="G87" s="12"/>
      <c r="H87" s="12"/>
      <c r="I87" s="304"/>
      <c r="J87" s="302"/>
      <c r="K87" s="12"/>
      <c r="L87" s="12"/>
      <c r="M87" s="12"/>
      <c r="N87" s="12"/>
      <c r="O87" s="12"/>
      <c r="P87" s="90"/>
      <c r="Q87" s="12"/>
      <c r="R87" s="56"/>
      <c r="S87" s="56"/>
      <c r="T87" s="19"/>
    </row>
    <row r="88" spans="1:20" ht="39.950000000000003" customHeight="1" x14ac:dyDescent="0.25">
      <c r="A88" s="61"/>
      <c r="B88" s="12"/>
      <c r="C88" s="300"/>
      <c r="D88" s="61"/>
      <c r="E88" s="304"/>
      <c r="F88" s="12"/>
      <c r="G88" s="12"/>
      <c r="H88" s="12"/>
      <c r="I88" s="304"/>
      <c r="J88" s="302"/>
      <c r="K88" s="12"/>
      <c r="L88" s="12"/>
      <c r="M88" s="12"/>
      <c r="N88" s="12"/>
      <c r="O88" s="12"/>
      <c r="P88" s="90"/>
      <c r="Q88" s="12"/>
      <c r="R88" s="56"/>
      <c r="S88" s="56"/>
      <c r="T88" s="19"/>
    </row>
    <row r="89" spans="1:20" ht="39.950000000000003" customHeight="1" x14ac:dyDescent="0.25">
      <c r="A89" s="61"/>
      <c r="B89" s="12"/>
      <c r="C89" s="300"/>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00"/>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00"/>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00"/>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00"/>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00"/>
      <c r="D94" s="61"/>
      <c r="E94" s="12"/>
      <c r="F94" s="12"/>
      <c r="G94" s="12"/>
      <c r="H94" s="12"/>
      <c r="I94" s="12"/>
      <c r="K94" s="12"/>
      <c r="L94" s="12"/>
      <c r="M94" s="12"/>
      <c r="N94" s="12"/>
      <c r="O94" s="12"/>
      <c r="P94" s="90"/>
      <c r="Q94" s="12"/>
      <c r="R94" s="56"/>
      <c r="S94" s="56"/>
      <c r="T94" s="9"/>
    </row>
    <row r="95" spans="1:20" ht="39.950000000000003" customHeight="1" x14ac:dyDescent="0.25">
      <c r="A95" s="303"/>
      <c r="B95" s="304"/>
      <c r="C95" s="300"/>
      <c r="D95" s="61"/>
      <c r="E95" s="304"/>
      <c r="F95" s="12"/>
      <c r="G95" s="12"/>
      <c r="H95" s="304"/>
      <c r="I95" s="304"/>
      <c r="K95" s="12"/>
      <c r="L95" s="12"/>
      <c r="M95" s="12"/>
      <c r="N95" s="12"/>
      <c r="O95" s="12"/>
      <c r="P95" s="90"/>
      <c r="Q95" s="12"/>
      <c r="R95" s="56"/>
      <c r="S95" s="56"/>
      <c r="T95" s="9"/>
    </row>
    <row r="96" spans="1:20" ht="39.950000000000003" customHeight="1" x14ac:dyDescent="0.25">
      <c r="A96" s="303"/>
      <c r="B96" s="304"/>
      <c r="C96" s="300"/>
      <c r="D96" s="61"/>
      <c r="E96" s="304"/>
      <c r="F96" s="12"/>
      <c r="G96" s="12"/>
      <c r="H96" s="304"/>
      <c r="I96" s="304"/>
      <c r="K96" s="12"/>
      <c r="L96" s="12"/>
      <c r="M96" s="12"/>
      <c r="N96" s="12"/>
      <c r="O96" s="12"/>
      <c r="P96" s="90"/>
      <c r="Q96" s="12"/>
      <c r="R96" s="56"/>
      <c r="S96" s="56"/>
      <c r="T96" s="9"/>
    </row>
    <row r="97" spans="1:59" ht="39.950000000000003" customHeight="1" x14ac:dyDescent="0.25">
      <c r="A97" s="60"/>
      <c r="B97" s="12"/>
      <c r="C97" s="300"/>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00"/>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D000000}">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108" priority="111" stopIfTrue="1" operator="containsText" text="EN TERMINO">
      <formula>NOT(ISERROR(SEARCH("EN TERMINO",Z5)))</formula>
    </cfRule>
    <cfRule type="containsText" priority="112" operator="containsText" text="AMARILLO">
      <formula>NOT(ISERROR(SEARCH("AMARILLO",Z5)))</formula>
    </cfRule>
    <cfRule type="containsText" dxfId="107" priority="113" stopIfTrue="1" operator="containsText" text="ALERTA">
      <formula>NOT(ISERROR(SEARCH("ALERTA",Z5)))</formula>
    </cfRule>
    <cfRule type="containsText" dxfId="106" priority="114" stopIfTrue="1" operator="containsText" text="OK">
      <formula>NOT(ISERROR(SEARCH("OK",Z5)))</formula>
    </cfRule>
  </conditionalFormatting>
  <conditionalFormatting sqref="AC5:AC6">
    <cfRule type="containsText" dxfId="105" priority="115" stopIfTrue="1" operator="containsText" text="CUMPLIDA">
      <formula>NOT(ISERROR(SEARCH("CUMPLIDA",AC5)))</formula>
    </cfRule>
  </conditionalFormatting>
  <conditionalFormatting sqref="AC5:AC6">
    <cfRule type="containsText" dxfId="104" priority="117" stopIfTrue="1" operator="containsText" text="INCUMPLIDA">
      <formula>NOT(ISERROR(SEARCH("INCUMPLIDA",AC5)))</formula>
    </cfRule>
  </conditionalFormatting>
  <conditionalFormatting sqref="AC5:AC6">
    <cfRule type="containsText" dxfId="103" priority="116" stopIfTrue="1" operator="containsText" text="PENDIENTE">
      <formula>NOT(ISERROR(SEARCH("PENDIENTE",AC5)))</formula>
    </cfRule>
  </conditionalFormatting>
  <conditionalFormatting sqref="AR6 BB6">
    <cfRule type="containsText" dxfId="102" priority="97" stopIfTrue="1" operator="containsText" text="EN TERMINO">
      <formula>NOT(ISERROR(SEARCH("EN TERMINO",AR6)))</formula>
    </cfRule>
    <cfRule type="containsText" priority="98" operator="containsText" text="AMARILLO">
      <formula>NOT(ISERROR(SEARCH("AMARILLO",AR6)))</formula>
    </cfRule>
    <cfRule type="containsText" dxfId="101" priority="99" stopIfTrue="1" operator="containsText" text="ALERTA">
      <formula>NOT(ISERROR(SEARCH("ALERTA",AR6)))</formula>
    </cfRule>
    <cfRule type="containsText" dxfId="100" priority="100" stopIfTrue="1" operator="containsText" text="OK">
      <formula>NOT(ISERROR(SEARCH("OK",AR6)))</formula>
    </cfRule>
  </conditionalFormatting>
  <conditionalFormatting sqref="BE6 AU6">
    <cfRule type="containsText" dxfId="99" priority="101" stopIfTrue="1" operator="containsText" text="CUMPLIDA">
      <formula>NOT(ISERROR(SEARCH("CUMPLIDA",AU6)))</formula>
    </cfRule>
  </conditionalFormatting>
  <conditionalFormatting sqref="BE6 AU6">
    <cfRule type="containsText" dxfId="98" priority="103" stopIfTrue="1" operator="containsText" text="INCUMPLIDA">
      <formula>NOT(ISERROR(SEARCH("INCUMPLIDA",AU6)))</formula>
    </cfRule>
  </conditionalFormatting>
  <conditionalFormatting sqref="BE6 AU6">
    <cfRule type="containsText" dxfId="97" priority="102" stopIfTrue="1" operator="containsText" text="PENDIENTE">
      <formula>NOT(ISERROR(SEARCH("PENDIENTE",AU6)))</formula>
    </cfRule>
  </conditionalFormatting>
  <conditionalFormatting sqref="AR6">
    <cfRule type="dataBar" priority="104">
      <dataBar>
        <cfvo type="min"/>
        <cfvo type="max"/>
        <color rgb="FF638EC6"/>
      </dataBar>
    </cfRule>
  </conditionalFormatting>
  <conditionalFormatting sqref="BB6">
    <cfRule type="dataBar" priority="105">
      <dataBar>
        <cfvo type="min"/>
        <cfvo type="max"/>
        <color rgb="FF638EC6"/>
      </dataBar>
    </cfRule>
  </conditionalFormatting>
  <conditionalFormatting sqref="Z97:Z98">
    <cfRule type="containsText" dxfId="96" priority="62" stopIfTrue="1" operator="containsText" text="EN TERMINO">
      <formula>NOT(ISERROR(SEARCH("EN TERMINO",Z97)))</formula>
    </cfRule>
    <cfRule type="containsText" priority="63" operator="containsText" text="AMARILLO">
      <formula>NOT(ISERROR(SEARCH("AMARILLO",Z97)))</formula>
    </cfRule>
    <cfRule type="containsText" dxfId="95" priority="64" stopIfTrue="1" operator="containsText" text="ALERTA">
      <formula>NOT(ISERROR(SEARCH("ALERTA",Z97)))</formula>
    </cfRule>
    <cfRule type="containsText" dxfId="94" priority="65" stopIfTrue="1" operator="containsText" text="OK">
      <formula>NOT(ISERROR(SEARCH("OK",Z97)))</formula>
    </cfRule>
  </conditionalFormatting>
  <conditionalFormatting sqref="AD97">
    <cfRule type="containsText" dxfId="93" priority="59" operator="containsText" text="cerrada">
      <formula>NOT(ISERROR(SEARCH("cerrada",AD97)))</formula>
    </cfRule>
    <cfRule type="containsText" dxfId="92" priority="60" operator="containsText" text="cerrado">
      <formula>NOT(ISERROR(SEARCH("cerrado",AD97)))</formula>
    </cfRule>
    <cfRule type="containsText" dxfId="91" priority="61" operator="containsText" text="Abierto">
      <formula>NOT(ISERROR(SEARCH("Abierto",AD97)))</formula>
    </cfRule>
  </conditionalFormatting>
  <conditionalFormatting sqref="BG97:BG98">
    <cfRule type="containsText" dxfId="90" priority="56" operator="containsText" text="cerrada">
      <formula>NOT(ISERROR(SEARCH("cerrada",BG97)))</formula>
    </cfRule>
    <cfRule type="containsText" dxfId="89" priority="57" operator="containsText" text="cerrado">
      <formula>NOT(ISERROR(SEARCH("cerrado",BG97)))</formula>
    </cfRule>
    <cfRule type="containsText" dxfId="88" priority="58" operator="containsText" text="Abierto">
      <formula>NOT(ISERROR(SEARCH("Abierto",BG97)))</formula>
    </cfRule>
  </conditionalFormatting>
  <conditionalFormatting sqref="AC97">
    <cfRule type="containsText" dxfId="87" priority="55" stopIfTrue="1" operator="containsText" text="CUMPLIDA">
      <formula>NOT(ISERROR(SEARCH("CUMPLIDA",AC97)))</formula>
    </cfRule>
  </conditionalFormatting>
  <conditionalFormatting sqref="AC97">
    <cfRule type="containsText" dxfId="86" priority="54" stopIfTrue="1" operator="containsText" text="INCUMPLIDA">
      <formula>NOT(ISERROR(SEARCH("INCUMPLIDA",AC97)))</formula>
    </cfRule>
  </conditionalFormatting>
  <conditionalFormatting sqref="AC97">
    <cfRule type="containsText" dxfId="85" priority="53" stopIfTrue="1" operator="containsText" text="PENDIENTE">
      <formula>NOT(ISERROR(SEARCH("PENDIENTE",AC97)))</formula>
    </cfRule>
  </conditionalFormatting>
  <conditionalFormatting sqref="AC97">
    <cfRule type="containsText" dxfId="84" priority="52" operator="containsText" text="PENDIENTE">
      <formula>NOT(ISERROR(SEARCH("PENDIENTE",AC97)))</formula>
    </cfRule>
  </conditionalFormatting>
  <conditionalFormatting sqref="AC98">
    <cfRule type="containsText" dxfId="83" priority="51" stopIfTrue="1" operator="containsText" text="CUMPLIDA">
      <formula>NOT(ISERROR(SEARCH("CUMPLIDA",AC98)))</formula>
    </cfRule>
  </conditionalFormatting>
  <conditionalFormatting sqref="AC98">
    <cfRule type="containsText" dxfId="82" priority="50" stopIfTrue="1" operator="containsText" text="INCUMPLIDA">
      <formula>NOT(ISERROR(SEARCH("INCUMPLIDA",AC98)))</formula>
    </cfRule>
  </conditionalFormatting>
  <conditionalFormatting sqref="AC98">
    <cfRule type="containsText" dxfId="81" priority="49" stopIfTrue="1" operator="containsText" text="PENDIENTE">
      <formula>NOT(ISERROR(SEARCH("PENDIENTE",AC98)))</formula>
    </cfRule>
  </conditionalFormatting>
  <conditionalFormatting sqref="AC98">
    <cfRule type="containsText" dxfId="80" priority="48" operator="containsText" text="PENDIENTE">
      <formula>NOT(ISERROR(SEARCH("PENDIENTE",AC98)))</formula>
    </cfRule>
  </conditionalFormatting>
  <conditionalFormatting sqref="Z31:Z46">
    <cfRule type="containsText" dxfId="79" priority="44" stopIfTrue="1" operator="containsText" text="EN TERMINO">
      <formula>NOT(ISERROR(SEARCH("EN TERMINO",Z31)))</formula>
    </cfRule>
    <cfRule type="containsText" priority="45" operator="containsText" text="AMARILLO">
      <formula>NOT(ISERROR(SEARCH("AMARILLO",Z31)))</formula>
    </cfRule>
    <cfRule type="containsText" dxfId="78" priority="46" stopIfTrue="1" operator="containsText" text="ALERTA">
      <formula>NOT(ISERROR(SEARCH("ALERTA",Z31)))</formula>
    </cfRule>
    <cfRule type="containsText" dxfId="77" priority="47" stopIfTrue="1" operator="containsText" text="OK">
      <formula>NOT(ISERROR(SEARCH("OK",Z31)))</formula>
    </cfRule>
  </conditionalFormatting>
  <conditionalFormatting sqref="AC31:AC46">
    <cfRule type="containsText" dxfId="76" priority="43" stopIfTrue="1" operator="containsText" text="CUMPLIDA">
      <formula>NOT(ISERROR(SEARCH("CUMPLIDA",AC31)))</formula>
    </cfRule>
  </conditionalFormatting>
  <conditionalFormatting sqref="AC31:AC46">
    <cfRule type="containsText" dxfId="75" priority="42" stopIfTrue="1" operator="containsText" text="INCUMPLIDA">
      <formula>NOT(ISERROR(SEARCH("INCUMPLIDA",AC31)))</formula>
    </cfRule>
  </conditionalFormatting>
  <conditionalFormatting sqref="AC31:AC46">
    <cfRule type="containsText" dxfId="74" priority="41" stopIfTrue="1" operator="containsText" text="PENDIENTE">
      <formula>NOT(ISERROR(SEARCH("PENDIENTE",AC31)))</formula>
    </cfRule>
  </conditionalFormatting>
  <conditionalFormatting sqref="AC31:AC46">
    <cfRule type="containsText" dxfId="73" priority="40" operator="containsText" text="PENDIENTE">
      <formula>NOT(ISERROR(SEARCH("PENDIENTE",AC31)))</formula>
    </cfRule>
  </conditionalFormatting>
  <conditionalFormatting sqref="BG31:BG46">
    <cfRule type="containsText" dxfId="72" priority="37" operator="containsText" text="cerrada">
      <formula>NOT(ISERROR(SEARCH("cerrada",BG31)))</formula>
    </cfRule>
    <cfRule type="containsText" dxfId="71" priority="38" operator="containsText" text="cerrado">
      <formula>NOT(ISERROR(SEARCH("cerrado",BG31)))</formula>
    </cfRule>
    <cfRule type="containsText" dxfId="70" priority="39" operator="containsText" text="Abierto">
      <formula>NOT(ISERROR(SEARCH("Abierto",BG31)))</formula>
    </cfRule>
  </conditionalFormatting>
  <conditionalFormatting sqref="AC16:AC30">
    <cfRule type="containsText" dxfId="69" priority="36" stopIfTrue="1" operator="containsText" text="CUMPLIDA">
      <formula>NOT(ISERROR(SEARCH("CUMPLIDA",AC16)))</formula>
    </cfRule>
  </conditionalFormatting>
  <conditionalFormatting sqref="AC16:AC30">
    <cfRule type="containsText" dxfId="68" priority="35" stopIfTrue="1" operator="containsText" text="INCUMPLIDA">
      <formula>NOT(ISERROR(SEARCH("INCUMPLIDA",AC16)))</formula>
    </cfRule>
  </conditionalFormatting>
  <conditionalFormatting sqref="AC16:AC30">
    <cfRule type="containsText" dxfId="67" priority="34" stopIfTrue="1" operator="containsText" text="PENDIENTE">
      <formula>NOT(ISERROR(SEARCH("PENDIENTE",AC16)))</formula>
    </cfRule>
  </conditionalFormatting>
  <conditionalFormatting sqref="AC16:AC30">
    <cfRule type="containsText" dxfId="66" priority="33" operator="containsText" text="PENDIENTE">
      <formula>NOT(ISERROR(SEARCH("PENDIENTE",AC16)))</formula>
    </cfRule>
  </conditionalFormatting>
  <conditionalFormatting sqref="Z16:Z30">
    <cfRule type="containsText" dxfId="65" priority="29" stopIfTrue="1" operator="containsText" text="EN TERMINO">
      <formula>NOT(ISERROR(SEARCH("EN TERMINO",Z16)))</formula>
    </cfRule>
    <cfRule type="containsText" priority="30" operator="containsText" text="AMARILLO">
      <formula>NOT(ISERROR(SEARCH("AMARILLO",Z16)))</formula>
    </cfRule>
    <cfRule type="containsText" dxfId="64" priority="31" stopIfTrue="1" operator="containsText" text="ALERTA">
      <formula>NOT(ISERROR(SEARCH("ALERTA",Z16)))</formula>
    </cfRule>
    <cfRule type="containsText" dxfId="63" priority="32" stopIfTrue="1" operator="containsText" text="OK">
      <formula>NOT(ISERROR(SEARCH("OK",Z16)))</formula>
    </cfRule>
  </conditionalFormatting>
  <conditionalFormatting sqref="AR5">
    <cfRule type="containsText" dxfId="62" priority="22" stopIfTrue="1" operator="containsText" text="EN TERMINO">
      <formula>NOT(ISERROR(SEARCH("EN TERMINO",AR5)))</formula>
    </cfRule>
    <cfRule type="containsText" priority="23" operator="containsText" text="AMARILLO">
      <formula>NOT(ISERROR(SEARCH("AMARILLO",AR5)))</formula>
    </cfRule>
    <cfRule type="containsText" dxfId="61" priority="24" stopIfTrue="1" operator="containsText" text="ALERTA">
      <formula>NOT(ISERROR(SEARCH("ALERTA",AR5)))</formula>
    </cfRule>
    <cfRule type="containsText" dxfId="60" priority="25" stopIfTrue="1" operator="containsText" text="OK">
      <formula>NOT(ISERROR(SEARCH("OK",AR5)))</formula>
    </cfRule>
  </conditionalFormatting>
  <conditionalFormatting sqref="AU5">
    <cfRule type="containsText" dxfId="59" priority="26" stopIfTrue="1" operator="containsText" text="CUMPLIDA">
      <formula>NOT(ISERROR(SEARCH("CUMPLIDA",AU5)))</formula>
    </cfRule>
  </conditionalFormatting>
  <conditionalFormatting sqref="AU5">
    <cfRule type="containsText" dxfId="58" priority="28" stopIfTrue="1" operator="containsText" text="INCUMPLIDA">
      <formula>NOT(ISERROR(SEARCH("INCUMPLIDA",AU5)))</formula>
    </cfRule>
  </conditionalFormatting>
  <conditionalFormatting sqref="AU5">
    <cfRule type="containsText" dxfId="57" priority="27" stopIfTrue="1" operator="containsText" text="PENDIENTE">
      <formula>NOT(ISERROR(SEARCH("PENDIENTE",AU5)))</formula>
    </cfRule>
  </conditionalFormatting>
  <conditionalFormatting sqref="AV5 BG5:BG6">
    <cfRule type="containsText" dxfId="56" priority="19" operator="containsText" text="cerrada">
      <formula>NOT(ISERROR(SEARCH("cerrada",AV5)))</formula>
    </cfRule>
    <cfRule type="containsText" dxfId="55" priority="20" operator="containsText" text="cerrado">
      <formula>NOT(ISERROR(SEARCH("cerrado",AV5)))</formula>
    </cfRule>
    <cfRule type="containsText" dxfId="54" priority="21" operator="containsText" text="Abierto">
      <formula>NOT(ISERROR(SEARCH("Abierto",AV5)))</formula>
    </cfRule>
  </conditionalFormatting>
  <conditionalFormatting sqref="BB5">
    <cfRule type="containsText" dxfId="53" priority="9" stopIfTrue="1" operator="containsText" text="EN TERMINO">
      <formula>NOT(ISERROR(SEARCH("EN TERMINO",BB5)))</formula>
    </cfRule>
    <cfRule type="containsText" priority="10" operator="containsText" text="AMARILLO">
      <formula>NOT(ISERROR(SEARCH("AMARILLO",BB5)))</formula>
    </cfRule>
    <cfRule type="containsText" dxfId="52" priority="11" stopIfTrue="1" operator="containsText" text="ALERTA">
      <formula>NOT(ISERROR(SEARCH("ALERTA",BB5)))</formula>
    </cfRule>
    <cfRule type="containsText" dxfId="51" priority="12" stopIfTrue="1" operator="containsText" text="OK">
      <formula>NOT(ISERROR(SEARCH("OK",BB5)))</formula>
    </cfRule>
  </conditionalFormatting>
  <conditionalFormatting sqref="BB5">
    <cfRule type="dataBar" priority="13">
      <dataBar>
        <cfvo type="min"/>
        <cfvo type="max"/>
        <color rgb="FF638EC6"/>
      </dataBar>
    </cfRule>
  </conditionalFormatting>
  <conditionalFormatting sqref="BE5">
    <cfRule type="containsText" dxfId="50" priority="18" stopIfTrue="1" operator="containsText" text="CUMPLIDA">
      <formula>NOT(ISERROR(SEARCH("CUMPLIDA",BE5)))</formula>
    </cfRule>
  </conditionalFormatting>
  <conditionalFormatting sqref="BE5">
    <cfRule type="containsText" dxfId="49" priority="17" stopIfTrue="1" operator="containsText" text="INCUMPLIDA">
      <formula>NOT(ISERROR(SEARCH("INCUMPLIDA",BE5)))</formula>
    </cfRule>
  </conditionalFormatting>
  <conditionalFormatting sqref="BE5">
    <cfRule type="containsText" dxfId="48" priority="16" stopIfTrue="1" operator="containsText" text="CUMPLIDA">
      <formula>NOT(ISERROR(SEARCH("CUMPLIDA",BE5)))</formula>
    </cfRule>
  </conditionalFormatting>
  <conditionalFormatting sqref="BE5">
    <cfRule type="containsText" dxfId="47" priority="15" stopIfTrue="1" operator="containsText" text="INCUMPLIDA">
      <formula>NOT(ISERROR(SEARCH("INCUMPLIDA",BE5)))</formula>
    </cfRule>
  </conditionalFormatting>
  <conditionalFormatting sqref="BE5">
    <cfRule type="containsText" dxfId="46" priority="14" stopIfTrue="1" operator="containsText" text="PENDIENTE">
      <formula>NOT(ISERROR(SEARCH("PENDIENTE",BE5)))</formula>
    </cfRule>
  </conditionalFormatting>
  <conditionalFormatting sqref="AI5:AI6">
    <cfRule type="containsText" dxfId="45" priority="5" stopIfTrue="1" operator="containsText" text="EN TERMINO">
      <formula>NOT(ISERROR(SEARCH("EN TERMINO",AI5)))</formula>
    </cfRule>
    <cfRule type="containsText" priority="6" operator="containsText" text="AMARILLO">
      <formula>NOT(ISERROR(SEARCH("AMARILLO",AI5)))</formula>
    </cfRule>
    <cfRule type="containsText" dxfId="44" priority="7" stopIfTrue="1" operator="containsText" text="ALERTA">
      <formula>NOT(ISERROR(SEARCH("ALERTA",AI5)))</formula>
    </cfRule>
    <cfRule type="containsText" dxfId="43" priority="8" stopIfTrue="1" operator="containsText" text="OK">
      <formula>NOT(ISERROR(SEARCH("OK",AI5)))</formula>
    </cfRule>
  </conditionalFormatting>
  <conditionalFormatting sqref="AL5:AL6">
    <cfRule type="containsText" dxfId="42" priority="4" stopIfTrue="1" operator="containsText" text="CUMPLIDA">
      <formula>NOT(ISERROR(SEARCH("CUMPLIDA",AL5)))</formula>
    </cfRule>
  </conditionalFormatting>
  <conditionalFormatting sqref="AL5:AL6">
    <cfRule type="containsText" dxfId="41" priority="3" stopIfTrue="1" operator="containsText" text="INCUMPLIDA">
      <formula>NOT(ISERROR(SEARCH("INCUMPLIDA",AL5)))</formula>
    </cfRule>
  </conditionalFormatting>
  <conditionalFormatting sqref="AL5:AL6">
    <cfRule type="containsText" dxfId="40" priority="2" stopIfTrue="1" operator="containsText" text="PENDIENTE">
      <formula>NOT(ISERROR(SEARCH("PENDIENTE",AL5)))</formula>
    </cfRule>
  </conditionalFormatting>
  <conditionalFormatting sqref="AL5:AL6">
    <cfRule type="containsText" dxfId="39" priority="1" operator="containsText" text="ATENCIÓN">
      <formula>NOT(ISERROR(SEARCH("ATENCIÓN",AL5)))</formula>
    </cfRule>
  </conditionalFormatting>
  <dataValidations count="4">
    <dataValidation type="list" allowBlank="1" showInputMessage="1" showErrorMessage="1" sqref="N7:N47 F47:G70 F84:G85 F97:G98" xr:uid="{00000000-0002-0000-0D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D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D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D00-000003000000}">
      <formula1>0</formula1>
      <formula2>390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84"/>
      <c r="B1" s="284"/>
      <c r="C1" s="284"/>
      <c r="D1" s="284"/>
      <c r="E1" s="284"/>
      <c r="F1" s="284"/>
      <c r="G1" s="284"/>
      <c r="H1" s="284"/>
      <c r="I1" s="283" t="s">
        <v>0</v>
      </c>
      <c r="J1" s="283"/>
      <c r="K1" s="283"/>
      <c r="L1" s="283"/>
      <c r="M1" s="283"/>
      <c r="N1" s="283"/>
      <c r="O1" s="283"/>
      <c r="P1" s="283"/>
      <c r="Q1" s="283"/>
      <c r="R1" s="283"/>
      <c r="S1" s="283"/>
      <c r="T1" s="46"/>
      <c r="U1" s="285" t="s">
        <v>1</v>
      </c>
      <c r="V1" s="285"/>
      <c r="W1" s="285"/>
      <c r="X1" s="285"/>
      <c r="Y1" s="285"/>
      <c r="Z1" s="285"/>
      <c r="AA1" s="285"/>
      <c r="AB1" s="285"/>
      <c r="AC1" s="285"/>
      <c r="AD1" s="286" t="s">
        <v>2</v>
      </c>
      <c r="AE1" s="286"/>
      <c r="AF1" s="286"/>
      <c r="AG1" s="286"/>
      <c r="AH1" s="286"/>
      <c r="AI1" s="286"/>
      <c r="AJ1" s="286"/>
      <c r="AK1" s="286"/>
      <c r="AL1" s="51"/>
      <c r="AM1" s="287" t="s">
        <v>3</v>
      </c>
      <c r="AN1" s="287"/>
      <c r="AO1" s="287"/>
      <c r="AP1" s="287"/>
      <c r="AQ1" s="287"/>
      <c r="AR1" s="287"/>
      <c r="AS1" s="287"/>
      <c r="AT1" s="287"/>
      <c r="AU1" s="52"/>
      <c r="AV1" s="279" t="s">
        <v>4</v>
      </c>
      <c r="AW1" s="279"/>
      <c r="AX1" s="279"/>
      <c r="AY1" s="279"/>
      <c r="AZ1" s="279"/>
      <c r="BA1" s="279"/>
      <c r="BB1" s="279"/>
      <c r="BC1" s="279"/>
      <c r="BD1" s="53"/>
      <c r="BE1" s="281" t="s">
        <v>5</v>
      </c>
      <c r="BF1" s="281"/>
      <c r="BG1" s="281"/>
      <c r="BH1" s="281"/>
      <c r="BI1" s="281"/>
    </row>
    <row r="2" spans="1:61" ht="39.950000000000003" customHeight="1" x14ac:dyDescent="0.25">
      <c r="A2" s="282" t="s">
        <v>6</v>
      </c>
      <c r="B2" s="282" t="s">
        <v>7</v>
      </c>
      <c r="C2" s="282" t="s">
        <v>8</v>
      </c>
      <c r="D2" s="282" t="s">
        <v>9</v>
      </c>
      <c r="E2" s="282" t="s">
        <v>10</v>
      </c>
      <c r="F2" s="282" t="s">
        <v>11</v>
      </c>
      <c r="G2" s="282" t="s">
        <v>12</v>
      </c>
      <c r="H2" s="282" t="s">
        <v>13</v>
      </c>
      <c r="I2" s="280" t="s">
        <v>14</v>
      </c>
      <c r="J2" s="283" t="s">
        <v>15</v>
      </c>
      <c r="K2" s="283"/>
      <c r="L2" s="283"/>
      <c r="M2" s="280" t="s">
        <v>16</v>
      </c>
      <c r="N2" s="280" t="s">
        <v>17</v>
      </c>
      <c r="O2" s="280" t="s">
        <v>18</v>
      </c>
      <c r="P2" s="280" t="s">
        <v>19</v>
      </c>
      <c r="Q2" s="280" t="s">
        <v>20</v>
      </c>
      <c r="R2" s="280" t="s">
        <v>21</v>
      </c>
      <c r="S2" s="280" t="s">
        <v>22</v>
      </c>
      <c r="T2" s="44"/>
      <c r="U2" s="289" t="s">
        <v>23</v>
      </c>
      <c r="V2" s="289" t="s">
        <v>24</v>
      </c>
      <c r="W2" s="289" t="s">
        <v>25</v>
      </c>
      <c r="X2" s="289" t="s">
        <v>26</v>
      </c>
      <c r="Y2" s="289" t="s">
        <v>27</v>
      </c>
      <c r="Z2" s="289" t="s">
        <v>28</v>
      </c>
      <c r="AA2" s="289" t="s">
        <v>29</v>
      </c>
      <c r="AB2" s="289" t="s">
        <v>30</v>
      </c>
      <c r="AC2" s="45"/>
      <c r="AD2" s="288" t="s">
        <v>31</v>
      </c>
      <c r="AE2" s="288" t="s">
        <v>32</v>
      </c>
      <c r="AF2" s="288" t="s">
        <v>33</v>
      </c>
      <c r="AG2" s="288" t="s">
        <v>34</v>
      </c>
      <c r="AH2" s="288" t="s">
        <v>35</v>
      </c>
      <c r="AI2" s="288" t="s">
        <v>36</v>
      </c>
      <c r="AJ2" s="288" t="s">
        <v>37</v>
      </c>
      <c r="AK2" s="288" t="s">
        <v>38</v>
      </c>
      <c r="AL2" s="43"/>
      <c r="AM2" s="290" t="s">
        <v>39</v>
      </c>
      <c r="AN2" s="290" t="s">
        <v>40</v>
      </c>
      <c r="AO2" s="290" t="s">
        <v>41</v>
      </c>
      <c r="AP2" s="290" t="s">
        <v>42</v>
      </c>
      <c r="AQ2" s="290" t="s">
        <v>43</v>
      </c>
      <c r="AR2" s="290" t="s">
        <v>44</v>
      </c>
      <c r="AS2" s="290" t="s">
        <v>45</v>
      </c>
      <c r="AT2" s="290" t="s">
        <v>46</v>
      </c>
      <c r="AU2" s="48"/>
      <c r="AV2" s="292" t="s">
        <v>39</v>
      </c>
      <c r="AW2" s="47"/>
      <c r="AX2" s="292" t="s">
        <v>40</v>
      </c>
      <c r="AY2" s="292" t="s">
        <v>41</v>
      </c>
      <c r="AZ2" s="292" t="s">
        <v>42</v>
      </c>
      <c r="BA2" s="292" t="s">
        <v>47</v>
      </c>
      <c r="BB2" s="292" t="s">
        <v>44</v>
      </c>
      <c r="BC2" s="292" t="s">
        <v>45</v>
      </c>
      <c r="BD2" s="292" t="s">
        <v>48</v>
      </c>
      <c r="BE2" s="291" t="s">
        <v>49</v>
      </c>
      <c r="BF2" s="291" t="s">
        <v>50</v>
      </c>
      <c r="BG2" s="291" t="s">
        <v>51</v>
      </c>
      <c r="BH2" s="291" t="s">
        <v>52</v>
      </c>
      <c r="BI2" s="293" t="s">
        <v>53</v>
      </c>
    </row>
    <row r="3" spans="1:61" ht="39.950000000000003" customHeight="1" x14ac:dyDescent="0.25">
      <c r="A3" s="282"/>
      <c r="B3" s="282"/>
      <c r="C3" s="282"/>
      <c r="D3" s="282"/>
      <c r="E3" s="282"/>
      <c r="F3" s="282"/>
      <c r="G3" s="282"/>
      <c r="H3" s="282"/>
      <c r="I3" s="280"/>
      <c r="J3" s="34" t="s">
        <v>54</v>
      </c>
      <c r="K3" s="44" t="s">
        <v>55</v>
      </c>
      <c r="L3" s="44" t="s">
        <v>56</v>
      </c>
      <c r="M3" s="280"/>
      <c r="N3" s="280"/>
      <c r="O3" s="280"/>
      <c r="P3" s="280"/>
      <c r="Q3" s="280"/>
      <c r="R3" s="280"/>
      <c r="S3" s="280"/>
      <c r="T3" s="44" t="s">
        <v>57</v>
      </c>
      <c r="U3" s="289"/>
      <c r="V3" s="289"/>
      <c r="W3" s="289"/>
      <c r="X3" s="289"/>
      <c r="Y3" s="289"/>
      <c r="Z3" s="289"/>
      <c r="AA3" s="289"/>
      <c r="AB3" s="289"/>
      <c r="AC3" s="45" t="s">
        <v>49</v>
      </c>
      <c r="AD3" s="288"/>
      <c r="AE3" s="288"/>
      <c r="AF3" s="288"/>
      <c r="AG3" s="288"/>
      <c r="AH3" s="288"/>
      <c r="AI3" s="288"/>
      <c r="AJ3" s="288"/>
      <c r="AK3" s="288"/>
      <c r="AL3" s="43" t="s">
        <v>49</v>
      </c>
      <c r="AM3" s="290"/>
      <c r="AN3" s="290"/>
      <c r="AO3" s="290"/>
      <c r="AP3" s="290"/>
      <c r="AQ3" s="290"/>
      <c r="AR3" s="290"/>
      <c r="AS3" s="290"/>
      <c r="AT3" s="290"/>
      <c r="AU3" s="48" t="s">
        <v>49</v>
      </c>
      <c r="AV3" s="292"/>
      <c r="AW3" s="47" t="s">
        <v>58</v>
      </c>
      <c r="AX3" s="292"/>
      <c r="AY3" s="292"/>
      <c r="AZ3" s="292"/>
      <c r="BA3" s="292"/>
      <c r="BB3" s="292"/>
      <c r="BC3" s="292"/>
      <c r="BD3" s="292"/>
      <c r="BE3" s="291"/>
      <c r="BF3" s="291"/>
      <c r="BG3" s="291"/>
      <c r="BH3" s="291"/>
      <c r="BI3" s="293"/>
    </row>
    <row r="4" spans="1:61" ht="39.950000000000003" customHeight="1" x14ac:dyDescent="0.25">
      <c r="A4" s="1" t="s">
        <v>59</v>
      </c>
      <c r="B4" s="1" t="s">
        <v>60</v>
      </c>
      <c r="C4" s="1" t="s">
        <v>61</v>
      </c>
      <c r="D4" s="1" t="s">
        <v>59</v>
      </c>
      <c r="E4" s="1" t="s">
        <v>62</v>
      </c>
      <c r="F4" s="1" t="s">
        <v>60</v>
      </c>
      <c r="G4" s="1"/>
      <c r="H4" s="1" t="s">
        <v>63</v>
      </c>
      <c r="I4" s="2" t="s">
        <v>64</v>
      </c>
      <c r="J4" s="35" t="s">
        <v>65</v>
      </c>
      <c r="K4" s="2"/>
      <c r="L4" s="2" t="s">
        <v>66</v>
      </c>
      <c r="M4" s="2" t="s">
        <v>60</v>
      </c>
      <c r="N4" s="2" t="s">
        <v>60</v>
      </c>
      <c r="O4" s="2" t="s">
        <v>67</v>
      </c>
      <c r="P4" s="2" t="s">
        <v>60</v>
      </c>
      <c r="Q4" s="2" t="s">
        <v>68</v>
      </c>
      <c r="R4" s="2" t="s">
        <v>59</v>
      </c>
      <c r="S4" s="2" t="s">
        <v>59</v>
      </c>
      <c r="T4" s="2" t="s">
        <v>59</v>
      </c>
      <c r="U4" s="26" t="s">
        <v>59</v>
      </c>
      <c r="V4" s="26" t="s">
        <v>69</v>
      </c>
      <c r="W4" s="26" t="s">
        <v>70</v>
      </c>
      <c r="X4" s="26" t="s">
        <v>71</v>
      </c>
      <c r="Y4" s="26" t="s">
        <v>71</v>
      </c>
      <c r="Z4" s="26" t="s">
        <v>67</v>
      </c>
      <c r="AA4" s="26" t="s">
        <v>72</v>
      </c>
      <c r="AB4" s="26" t="s">
        <v>60</v>
      </c>
      <c r="AC4" s="26" t="s">
        <v>73</v>
      </c>
      <c r="AD4" s="27" t="s">
        <v>59</v>
      </c>
      <c r="AE4" s="27"/>
      <c r="AF4" s="27" t="s">
        <v>74</v>
      </c>
      <c r="AG4" s="27" t="s">
        <v>71</v>
      </c>
      <c r="AH4" s="27" t="s">
        <v>71</v>
      </c>
      <c r="AI4" s="27" t="s">
        <v>67</v>
      </c>
      <c r="AJ4" s="27" t="s">
        <v>72</v>
      </c>
      <c r="AK4" s="27" t="s">
        <v>60</v>
      </c>
      <c r="AL4" s="27"/>
      <c r="AM4" s="28" t="s">
        <v>59</v>
      </c>
      <c r="AN4" s="28" t="s">
        <v>69</v>
      </c>
      <c r="AO4" s="28" t="s">
        <v>70</v>
      </c>
      <c r="AP4" s="28" t="s">
        <v>71</v>
      </c>
      <c r="AQ4" s="28" t="s">
        <v>71</v>
      </c>
      <c r="AR4" s="28" t="s">
        <v>67</v>
      </c>
      <c r="AS4" s="28" t="s">
        <v>72</v>
      </c>
      <c r="AT4" s="28" t="s">
        <v>60</v>
      </c>
      <c r="AU4" s="28"/>
      <c r="AV4" s="29" t="s">
        <v>59</v>
      </c>
      <c r="AW4" s="29"/>
      <c r="AX4" s="29" t="s">
        <v>69</v>
      </c>
      <c r="AY4" s="29" t="s">
        <v>70</v>
      </c>
      <c r="AZ4" s="29" t="s">
        <v>71</v>
      </c>
      <c r="BA4" s="29" t="s">
        <v>71</v>
      </c>
      <c r="BB4" s="29" t="s">
        <v>67</v>
      </c>
      <c r="BC4" s="29" t="s">
        <v>72</v>
      </c>
      <c r="BD4" s="29"/>
      <c r="BE4" s="50" t="s">
        <v>73</v>
      </c>
      <c r="BF4" s="50"/>
      <c r="BG4" s="50" t="s">
        <v>73</v>
      </c>
      <c r="BH4" s="50" t="s">
        <v>60</v>
      </c>
      <c r="BI4" s="293"/>
    </row>
    <row r="5" spans="1:61" ht="104.25" customHeight="1" x14ac:dyDescent="0.25">
      <c r="A5" s="58"/>
      <c r="B5" s="49" t="s">
        <v>75</v>
      </c>
      <c r="C5" s="316" t="s">
        <v>78</v>
      </c>
      <c r="D5" s="317">
        <v>44670</v>
      </c>
      <c r="E5" s="312" t="s">
        <v>79</v>
      </c>
      <c r="F5" s="320" t="s">
        <v>149</v>
      </c>
      <c r="G5" s="318">
        <v>143</v>
      </c>
      <c r="H5" s="321" t="s">
        <v>150</v>
      </c>
      <c r="I5" s="322" t="s">
        <v>151</v>
      </c>
      <c r="J5" s="121" t="s">
        <v>152</v>
      </c>
      <c r="K5" s="106" t="s">
        <v>153</v>
      </c>
      <c r="L5" s="119">
        <v>1</v>
      </c>
      <c r="M5" s="119" t="s">
        <v>80</v>
      </c>
      <c r="N5" s="106" t="s">
        <v>154</v>
      </c>
      <c r="O5" s="106" t="s">
        <v>155</v>
      </c>
      <c r="P5" s="31">
        <v>1</v>
      </c>
      <c r="Q5" s="120"/>
      <c r="R5" s="108">
        <v>44682</v>
      </c>
      <c r="S5" s="141">
        <v>44742</v>
      </c>
      <c r="T5" s="122"/>
      <c r="U5" s="108"/>
      <c r="V5" s="109"/>
      <c r="W5" s="40"/>
      <c r="X5" s="100"/>
      <c r="Y5" s="110"/>
      <c r="Z5" s="40"/>
      <c r="AA5" s="111"/>
      <c r="AB5" s="42"/>
      <c r="AC5" s="112"/>
      <c r="AD5" s="113">
        <v>44742</v>
      </c>
      <c r="AE5" s="114" t="s">
        <v>156</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75</v>
      </c>
      <c r="C6" s="316"/>
      <c r="D6" s="317"/>
      <c r="E6" s="312"/>
      <c r="F6" s="320"/>
      <c r="G6" s="319"/>
      <c r="H6" s="321"/>
      <c r="I6" s="322"/>
      <c r="J6" s="121" t="s">
        <v>157</v>
      </c>
      <c r="K6" s="106" t="s">
        <v>158</v>
      </c>
      <c r="L6" s="119">
        <v>1</v>
      </c>
      <c r="M6" s="106" t="s">
        <v>76</v>
      </c>
      <c r="N6" s="106" t="s">
        <v>154</v>
      </c>
      <c r="O6" s="106" t="s">
        <v>155</v>
      </c>
      <c r="P6" s="31">
        <v>1</v>
      </c>
      <c r="Q6" s="120"/>
      <c r="R6" s="108">
        <v>44682</v>
      </c>
      <c r="S6" s="141">
        <v>44711</v>
      </c>
      <c r="T6" s="122"/>
      <c r="U6" s="41"/>
      <c r="V6" s="116"/>
      <c r="W6" s="37"/>
      <c r="X6" s="100"/>
      <c r="Y6" s="110"/>
      <c r="Z6" s="40"/>
      <c r="AA6" s="102"/>
      <c r="AB6" s="42"/>
      <c r="AC6" s="112"/>
      <c r="AD6" s="113">
        <v>44742</v>
      </c>
      <c r="AE6" s="114" t="s">
        <v>159</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81</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E000000}">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8" priority="54" stopIfTrue="1" operator="containsText" text="EN TERMINO">
      <formula>NOT(ISERROR(SEARCH("EN TERMINO",Z5)))</formula>
    </cfRule>
    <cfRule type="containsText" priority="55" operator="containsText" text="AMARILLO">
      <formula>NOT(ISERROR(SEARCH("AMARILLO",Z5)))</formula>
    </cfRule>
    <cfRule type="containsText" dxfId="37" priority="56" stopIfTrue="1" operator="containsText" text="ALERTA">
      <formula>NOT(ISERROR(SEARCH("ALERTA",Z5)))</formula>
    </cfRule>
    <cfRule type="containsText" dxfId="36" priority="57" stopIfTrue="1" operator="containsText" text="OK">
      <formula>NOT(ISERROR(SEARCH("OK",Z5)))</formula>
    </cfRule>
  </conditionalFormatting>
  <conditionalFormatting sqref="AC5:AC6">
    <cfRule type="containsText" dxfId="35" priority="58" stopIfTrue="1" operator="containsText" text="CUMPLIDA">
      <formula>NOT(ISERROR(SEARCH("CUMPLIDA",AC5)))</formula>
    </cfRule>
  </conditionalFormatting>
  <conditionalFormatting sqref="AC5:AC6">
    <cfRule type="containsText" dxfId="34" priority="60" stopIfTrue="1" operator="containsText" text="INCUMPLIDA">
      <formula>NOT(ISERROR(SEARCH("INCUMPLIDA",AC5)))</formula>
    </cfRule>
  </conditionalFormatting>
  <conditionalFormatting sqref="AC5:AC6">
    <cfRule type="containsText" dxfId="33" priority="59" stopIfTrue="1" operator="containsText" text="PENDIENTE">
      <formula>NOT(ISERROR(SEARCH("PENDIENTE",AC5)))</formula>
    </cfRule>
  </conditionalFormatting>
  <conditionalFormatting sqref="AR6 BB6">
    <cfRule type="containsText" dxfId="32" priority="45" stopIfTrue="1" operator="containsText" text="EN TERMINO">
      <formula>NOT(ISERROR(SEARCH("EN TERMINO",AR6)))</formula>
    </cfRule>
    <cfRule type="containsText" priority="46" operator="containsText" text="AMARILLO">
      <formula>NOT(ISERROR(SEARCH("AMARILLO",AR6)))</formula>
    </cfRule>
    <cfRule type="containsText" dxfId="31" priority="47" stopIfTrue="1" operator="containsText" text="ALERTA">
      <formula>NOT(ISERROR(SEARCH("ALERTA",AR6)))</formula>
    </cfRule>
    <cfRule type="containsText" dxfId="30" priority="48" stopIfTrue="1" operator="containsText" text="OK">
      <formula>NOT(ISERROR(SEARCH("OK",AR6)))</formula>
    </cfRule>
  </conditionalFormatting>
  <conditionalFormatting sqref="BE6 AU6">
    <cfRule type="containsText" dxfId="29" priority="49" stopIfTrue="1" operator="containsText" text="CUMPLIDA">
      <formula>NOT(ISERROR(SEARCH("CUMPLIDA",AU6)))</formula>
    </cfRule>
  </conditionalFormatting>
  <conditionalFormatting sqref="BE6 AU6">
    <cfRule type="containsText" dxfId="28" priority="51" stopIfTrue="1" operator="containsText" text="INCUMPLIDA">
      <formula>NOT(ISERROR(SEARCH("INCUMPLIDA",AU6)))</formula>
    </cfRule>
  </conditionalFormatting>
  <conditionalFormatting sqref="BE6 AU6">
    <cfRule type="containsText" dxfId="27" priority="50" stopIfTrue="1" operator="containsText" text="PENDIENTE">
      <formula>NOT(ISERROR(SEARCH("PENDIENTE",AU6)))</formula>
    </cfRule>
  </conditionalFormatting>
  <conditionalFormatting sqref="AR6">
    <cfRule type="dataBar" priority="52">
      <dataBar>
        <cfvo type="min"/>
        <cfvo type="max"/>
        <color rgb="FF638EC6"/>
      </dataBar>
    </cfRule>
  </conditionalFormatting>
  <conditionalFormatting sqref="BB6">
    <cfRule type="dataBar" priority="53">
      <dataBar>
        <cfvo type="min"/>
        <cfvo type="max"/>
        <color rgb="FF638EC6"/>
      </dataBar>
    </cfRule>
  </conditionalFormatting>
  <conditionalFormatting sqref="AN6">
    <cfRule type="containsText" dxfId="26" priority="29" operator="containsText" text="cerrada">
      <formula>NOT(ISERROR(SEARCH("cerrada",AN6)))</formula>
    </cfRule>
    <cfRule type="containsText" dxfId="25" priority="30" operator="containsText" text="cerrado">
      <formula>NOT(ISERROR(SEARCH("cerrado",AN6)))</formula>
    </cfRule>
    <cfRule type="containsText" dxfId="24" priority="31" operator="containsText" text="Abierto">
      <formula>NOT(ISERROR(SEARCH("Abierto",AN6)))</formula>
    </cfRule>
  </conditionalFormatting>
  <conditionalFormatting sqref="AR5">
    <cfRule type="containsText" dxfId="23" priority="22" stopIfTrue="1" operator="containsText" text="EN TERMINO">
      <formula>NOT(ISERROR(SEARCH("EN TERMINO",AR5)))</formula>
    </cfRule>
    <cfRule type="containsText" priority="23" operator="containsText" text="AMARILLO">
      <formula>NOT(ISERROR(SEARCH("AMARILLO",AR5)))</formula>
    </cfRule>
    <cfRule type="containsText" dxfId="22" priority="24" stopIfTrue="1" operator="containsText" text="ALERTA">
      <formula>NOT(ISERROR(SEARCH("ALERTA",AR5)))</formula>
    </cfRule>
    <cfRule type="containsText" dxfId="21" priority="25" stopIfTrue="1" operator="containsText" text="OK">
      <formula>NOT(ISERROR(SEARCH("OK",AR5)))</formula>
    </cfRule>
  </conditionalFormatting>
  <conditionalFormatting sqref="AU5">
    <cfRule type="containsText" dxfId="20" priority="26" stopIfTrue="1" operator="containsText" text="CUMPLIDA">
      <formula>NOT(ISERROR(SEARCH("CUMPLIDA",AU5)))</formula>
    </cfRule>
  </conditionalFormatting>
  <conditionalFormatting sqref="AU5">
    <cfRule type="containsText" dxfId="19" priority="28" stopIfTrue="1" operator="containsText" text="INCUMPLIDA">
      <formula>NOT(ISERROR(SEARCH("INCUMPLIDA",AU5)))</formula>
    </cfRule>
  </conditionalFormatting>
  <conditionalFormatting sqref="AU5">
    <cfRule type="containsText" dxfId="18" priority="27" stopIfTrue="1" operator="containsText" text="PENDIENTE">
      <formula>NOT(ISERROR(SEARCH("PENDIENTE",AU5)))</formula>
    </cfRule>
  </conditionalFormatting>
  <conditionalFormatting sqref="AV5 BG5:BG6">
    <cfRule type="containsText" dxfId="17" priority="19" operator="containsText" text="cerrada">
      <formula>NOT(ISERROR(SEARCH("cerrada",AV5)))</formula>
    </cfRule>
    <cfRule type="containsText" dxfId="16" priority="20" operator="containsText" text="cerrado">
      <formula>NOT(ISERROR(SEARCH("cerrado",AV5)))</formula>
    </cfRule>
    <cfRule type="containsText" dxfId="15" priority="21" operator="containsText" text="Abierto">
      <formula>NOT(ISERROR(SEARCH("Abierto",AV5)))</formula>
    </cfRule>
  </conditionalFormatting>
  <conditionalFormatting sqref="BB5">
    <cfRule type="containsText" dxfId="14" priority="9" stopIfTrue="1" operator="containsText" text="EN TERMINO">
      <formula>NOT(ISERROR(SEARCH("EN TERMINO",BB5)))</formula>
    </cfRule>
    <cfRule type="containsText" priority="10" operator="containsText" text="AMARILLO">
      <formula>NOT(ISERROR(SEARCH("AMARILLO",BB5)))</formula>
    </cfRule>
    <cfRule type="containsText" dxfId="13" priority="11" stopIfTrue="1" operator="containsText" text="ALERTA">
      <formula>NOT(ISERROR(SEARCH("ALERTA",BB5)))</formula>
    </cfRule>
    <cfRule type="containsText" dxfId="12" priority="12" stopIfTrue="1" operator="containsText" text="OK">
      <formula>NOT(ISERROR(SEARCH("OK",BB5)))</formula>
    </cfRule>
  </conditionalFormatting>
  <conditionalFormatting sqref="BB5">
    <cfRule type="dataBar" priority="13">
      <dataBar>
        <cfvo type="min"/>
        <cfvo type="max"/>
        <color rgb="FF638EC6"/>
      </dataBar>
    </cfRule>
  </conditionalFormatting>
  <conditionalFormatting sqref="BE5">
    <cfRule type="containsText" dxfId="11" priority="18" stopIfTrue="1" operator="containsText" text="CUMPLIDA">
      <formula>NOT(ISERROR(SEARCH("CUMPLIDA",BE5)))</formula>
    </cfRule>
  </conditionalFormatting>
  <conditionalFormatting sqref="BE5">
    <cfRule type="containsText" dxfId="10" priority="17" stopIfTrue="1" operator="containsText" text="INCUMPLIDA">
      <formula>NOT(ISERROR(SEARCH("INCUMPLIDA",BE5)))</formula>
    </cfRule>
  </conditionalFormatting>
  <conditionalFormatting sqref="BE5">
    <cfRule type="containsText" dxfId="9" priority="16" stopIfTrue="1" operator="containsText" text="CUMPLIDA">
      <formula>NOT(ISERROR(SEARCH("CUMPLIDA",BE5)))</formula>
    </cfRule>
  </conditionalFormatting>
  <conditionalFormatting sqref="BE5">
    <cfRule type="containsText" dxfId="8" priority="15" stopIfTrue="1" operator="containsText" text="INCUMPLIDA">
      <formula>NOT(ISERROR(SEARCH("INCUMPLIDA",BE5)))</formula>
    </cfRule>
  </conditionalFormatting>
  <conditionalFormatting sqref="BE5">
    <cfRule type="containsText" dxfId="7" priority="14" stopIfTrue="1" operator="containsText" text="PENDIENTE">
      <formula>NOT(ISERROR(SEARCH("PENDIENTE",BE5)))</formula>
    </cfRule>
  </conditionalFormatting>
  <conditionalFormatting sqref="AI5:AI6">
    <cfRule type="containsText" dxfId="6" priority="5" stopIfTrue="1" operator="containsText" text="EN TERMINO">
      <formula>NOT(ISERROR(SEARCH("EN TERMINO",AI5)))</formula>
    </cfRule>
    <cfRule type="containsText" priority="6" operator="containsText" text="AMARILLO">
      <formula>NOT(ISERROR(SEARCH("AMARILLO",AI5)))</formula>
    </cfRule>
    <cfRule type="containsText" dxfId="5" priority="7" stopIfTrue="1" operator="containsText" text="ALERTA">
      <formula>NOT(ISERROR(SEARCH("ALERTA",AI5)))</formula>
    </cfRule>
    <cfRule type="containsText" dxfId="4" priority="8" stopIfTrue="1" operator="containsText" text="OK">
      <formula>NOT(ISERROR(SEARCH("OK",AI5)))</formula>
    </cfRule>
  </conditionalFormatting>
  <conditionalFormatting sqref="AL5:AL6">
    <cfRule type="containsText" dxfId="3" priority="4" stopIfTrue="1" operator="containsText" text="CUMPLIDA">
      <formula>NOT(ISERROR(SEARCH("CUMPLIDA",AL5)))</formula>
    </cfRule>
  </conditionalFormatting>
  <conditionalFormatting sqref="AL5:AL6">
    <cfRule type="containsText" dxfId="2" priority="3" stopIfTrue="1" operator="containsText" text="INCUMPLIDA">
      <formula>NOT(ISERROR(SEARCH("INCUMPLIDA",AL5)))</formula>
    </cfRule>
  </conditionalFormatting>
  <conditionalFormatting sqref="AL5:AL6">
    <cfRule type="containsText" dxfId="1" priority="2" stopIfTrue="1" operator="containsText" text="PENDIENTE">
      <formula>NOT(ISERROR(SEARCH("PENDIENTE",AL5)))</formula>
    </cfRule>
  </conditionalFormatting>
  <conditionalFormatting sqref="AL5:AL6">
    <cfRule type="containsText" dxfId="0" priority="1" operator="containsText" text="ATENCIÓN">
      <formula>NOT(ISERROR(SEARCH("ATENCIÓN",AL5)))</formula>
    </cfRule>
  </conditionalFormatting>
  <dataValidations count="1">
    <dataValidation type="list" allowBlank="1" showInputMessage="1" showErrorMessage="1" sqref="M6" xr:uid="{00000000-0002-0000-0E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Resultados seguimiento</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Hernández Jaramillo</cp:lastModifiedBy>
  <cp:revision/>
  <dcterms:created xsi:type="dcterms:W3CDTF">2019-01-04T19:58:30Z</dcterms:created>
  <dcterms:modified xsi:type="dcterms:W3CDTF">2023-02-01T21:56:24Z</dcterms:modified>
  <cp:category/>
  <cp:contentStatus/>
</cp:coreProperties>
</file>