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Z:\1. SHARE POINT\ARCHIVOS 2022\4. Enfoque Hacía prevención\Seguimiento Planes de mejoramiento 2022\1. Planes Internos\IV Trimestre 2022\Reporte\"/>
    </mc:Choice>
  </mc:AlternateContent>
  <xr:revisionPtr revIDLastSave="0" documentId="13_ncr:1_{9EECBED3-3680-4529-B012-7421E97A335B}" xr6:coauthVersionLast="47" xr6:coauthVersionMax="47" xr10:uidLastSave="{00000000-0000-0000-0000-000000000000}"/>
  <bookViews>
    <workbookView xWindow="-120" yWindow="-120" windowWidth="20730" windowHeight="11040" tabRatio="437" activeTab="1" xr2:uid="{00000000-000D-0000-FFFF-FFFF00000000}"/>
  </bookViews>
  <sheets>
    <sheet name="Instructivo" sheetId="26" r:id="rId1"/>
    <sheet name="Resultados seguimiento" sheetId="27" r:id="rId2"/>
    <sheet name="Seguimiento" sheetId="28" r:id="rId3"/>
    <sheet name="Comunicaciones" sheetId="23" state="hidden" r:id="rId4"/>
    <sheet name="O. CI Disciplinario" sheetId="20" state="hidden" r:id="rId5"/>
    <sheet name="Control Interno" sheetId="22" state="hidden" r:id="rId6"/>
  </sheets>
  <definedNames>
    <definedName name="_xlnm._FilterDatabase" localSheetId="3" hidden="1">Comunicaciones!$A$3:$BG$6</definedName>
    <definedName name="_xlnm._FilterDatabase" localSheetId="5" hidden="1">'Control Interno'!$A$3:$BH$6</definedName>
    <definedName name="_xlnm._FilterDatabase" localSheetId="4" hidden="1">'O. CI Disciplinario'!$A$3:$BH$98</definedName>
    <definedName name="_xlnm._FilterDatabase" localSheetId="2" hidden="1">Seguimiento!$A$3:$X$3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7" l="1"/>
  <c r="W5" i="28"/>
  <c r="W6" i="28"/>
  <c r="W7" i="28"/>
  <c r="W4" i="28"/>
  <c r="S5" i="28"/>
  <c r="T5" i="28"/>
  <c r="U5" i="28"/>
  <c r="S6" i="28"/>
  <c r="T6" i="28"/>
  <c r="U6" i="28"/>
  <c r="S7" i="28"/>
  <c r="T7" i="28"/>
  <c r="U7" i="28" s="1"/>
  <c r="U4" i="28"/>
  <c r="T4" i="28"/>
  <c r="S4" i="28"/>
  <c r="Y7" i="28" l="1"/>
  <c r="Y6" i="28"/>
  <c r="Y5" i="28"/>
  <c r="Y4" i="28"/>
  <c r="H6" i="27"/>
  <c r="H7" i="27" s="1"/>
  <c r="L6" i="27"/>
  <c r="K6" i="27"/>
  <c r="J6" i="27"/>
  <c r="I6" i="27"/>
  <c r="G6" i="27"/>
  <c r="E6" i="27"/>
  <c r="J7" i="27" l="1"/>
  <c r="K7" i="27"/>
  <c r="L7" i="27"/>
  <c r="F7" i="27"/>
  <c r="I7"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Hernandez</author>
  </authors>
  <commentList>
    <comment ref="J5" authorId="0" shapeId="0" xr:uid="{FD64134B-5590-4A9A-8C50-39A882934F11}">
      <text>
        <r>
          <rPr>
            <b/>
            <sz val="9"/>
            <color indexed="81"/>
            <rFont val="Tahoma"/>
            <family val="2"/>
          </rPr>
          <t>Manuela Hernandez:</t>
        </r>
        <r>
          <rPr>
            <sz val="9"/>
            <color indexed="81"/>
            <rFont val="Tahoma"/>
            <family val="2"/>
          </rPr>
          <t xml:space="preserve">
En las 7 periodos se pueden repetir la misma cantidad de fichas.</t>
        </r>
      </text>
    </comment>
  </commentList>
</comments>
</file>

<file path=xl/sharedStrings.xml><?xml version="1.0" encoding="utf-8"?>
<sst xmlns="http://schemas.openxmlformats.org/spreadsheetml/2006/main" count="684" uniqueCount="259">
  <si>
    <t>ESTABLECIMIENTO ACCIONES DE MEJORA</t>
  </si>
  <si>
    <t>PRIMER SEGUIMIENTO  DE 2022</t>
  </si>
  <si>
    <t xml:space="preserve"> SEGUNDO SEGUIMIENTO DE 2022</t>
  </si>
  <si>
    <t xml:space="preserve"> TERCER SEGUIMIENTO DE 2022</t>
  </si>
  <si>
    <t xml:space="preserve"> CUARTO SEGUIMIENTO DE 2022</t>
  </si>
  <si>
    <t>CIERRES ACCION / HALLAZGO</t>
  </si>
  <si>
    <t>fecha de solicitud</t>
  </si>
  <si>
    <t>Fuente de hallazgo</t>
  </si>
  <si>
    <t>Detalle de la fuente</t>
  </si>
  <si>
    <t>Fecha del hallazgo</t>
  </si>
  <si>
    <t>Código o capítulo</t>
  </si>
  <si>
    <t>Proceso afectado</t>
  </si>
  <si>
    <t>Número único del Hallazgo</t>
  </si>
  <si>
    <t>Hallazgo y/o situación</t>
  </si>
  <si>
    <t>Causa(s) del hallazgo</t>
  </si>
  <si>
    <t>ACCIÓN</t>
  </si>
  <si>
    <t>Tipo de acción Propuesta</t>
  </si>
  <si>
    <t>Área responsable de ejecución</t>
  </si>
  <si>
    <t>Líder área responsable de ejecución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</si>
  <si>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</si>
  <si>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</si>
  <si>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</si>
  <si>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</si>
  <si>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</si>
  <si>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</si>
  <si>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</si>
  <si>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</si>
  <si>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</si>
  <si>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</si>
  <si>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</si>
  <si>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</si>
  <si>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</si>
  <si>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3.Detalle del avance de la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</si>
  <si>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</si>
  <si>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</si>
  <si>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</si>
  <si>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</si>
  <si>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</si>
  <si>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</si>
  <si>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</si>
  <si>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</si>
  <si>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</si>
  <si>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</si>
  <si>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</si>
  <si>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</si>
  <si>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</si>
  <si>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</si>
  <si>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</si>
  <si>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</si>
  <si>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</si>
  <si>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</si>
  <si>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</si>
  <si>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</si>
  <si>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</si>
  <si>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</si>
  <si>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</si>
  <si>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</si>
  <si>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</si>
  <si>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</si>
  <si>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</si>
  <si>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</si>
  <si>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</si>
  <si>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</si>
  <si>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</si>
  <si>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</si>
  <si>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</si>
  <si>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</si>
  <si>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</si>
  <si>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</si>
  <si>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</si>
  <si>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</si>
  <si>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</si>
  <si>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</si>
  <si>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</si>
  <si>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(No. actividades realizadas de las indicadas en la columna L).</t>
  </si>
  <si>
    <t>Origen Interno</t>
  </si>
  <si>
    <t>Acción de mejora</t>
  </si>
  <si>
    <t>Manuela Hernández J</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</si>
  <si>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</si>
  <si>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</si>
  <si>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Correctiva</t>
  </si>
  <si>
    <t>ABIERTO</t>
  </si>
  <si>
    <t>Preventiva</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</si>
  <si>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</si>
  <si>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</si>
  <si>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</si>
  <si>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</si>
  <si>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</si>
  <si>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</si>
  <si>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</si>
  <si>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</si>
  <si>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</si>
  <si>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</si>
  <si>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</si>
  <si>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</si>
  <si>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</si>
  <si>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</si>
  <si>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</si>
  <si>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</si>
  <si>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</si>
  <si>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</si>
  <si>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</si>
  <si>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</si>
  <si>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</si>
  <si>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</si>
  <si>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</si>
  <si>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</si>
  <si>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</si>
  <si>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</si>
  <si>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</si>
  <si>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</si>
  <si>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</si>
  <si>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</si>
  <si>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</si>
  <si>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</si>
  <si>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</si>
  <si>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</si>
  <si>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</si>
  <si>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</si>
  <si>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</si>
  <si>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</si>
  <si>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</si>
  <si>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</si>
  <si>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</si>
  <si>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</si>
  <si>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</si>
  <si>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</si>
  <si>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</si>
  <si>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</si>
  <si>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</si>
  <si>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</si>
  <si>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3.Evidencias o soportes ejecución acción de mejora</t>
  </si>
  <si>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</si>
  <si>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</si>
  <si>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</si>
  <si>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</si>
  <si>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</si>
  <si>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</si>
  <si>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</si>
  <si>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</si>
  <si>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</si>
  <si>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</si>
  <si>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</si>
  <si>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</si>
  <si>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</si>
  <si>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</si>
  <si>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</si>
  <si>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</si>
  <si>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</si>
  <si>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</si>
  <si>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</si>
  <si>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</si>
  <si>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</si>
  <si>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</si>
  <si>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</si>
  <si>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</si>
  <si>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</si>
  <si>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</si>
  <si>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</si>
  <si>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</si>
  <si>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SECCIÓN 1. FUENTE DE INFORMACIÓN</t>
  </si>
  <si>
    <t>SECCIÓN 2. DETALLE PLAN DE MEJORAMIENTO</t>
  </si>
  <si>
    <t>SECCIÓN 3. SEGUIMIENTO OCI</t>
  </si>
  <si>
    <t>Nombre completo del informe origen del hallazgo</t>
  </si>
  <si>
    <t>Nombre del proceso auditado</t>
  </si>
  <si>
    <t>Numero consecutivo único dado por la Oficina de Control Interno</t>
  </si>
  <si>
    <t>ITEM</t>
  </si>
  <si>
    <t>DESCRIPCIÓN</t>
  </si>
  <si>
    <t>Causa(s) del hallazgo u observación</t>
  </si>
  <si>
    <t xml:space="preserve">Inidca el detalle todas las actividades que ejecutarán para eliminar la(s) causa(s) del hallazgo. </t>
  </si>
  <si>
    <t>Descripción del hallazgo (/OPORTUNIDAD DE MEJORA/NO CONFORMIDAD/ OBSERVACIÓN) completo, contenido en el informe de auditoría.</t>
  </si>
  <si>
    <t>Indica si es Auditoría Interna, Auditoría Externa, Revisión por la Dirección, Tratamiento del Producto y/o Servicio No Conforme,  Medición de Indicadores, Mapa de Riesgos, Autoevaluación del Proceso, Sistema de Gestión, Quejas y Reclamos, Normograma, OTRO: describa</t>
  </si>
  <si>
    <t>Tipo de acción propuesta</t>
  </si>
  <si>
    <t>Indica la acción o documento que presenta el cumplimiento de la acción determinada . (Ej: informes, jornadas de capacitación, reuniones actas, etc.)</t>
  </si>
  <si>
    <t>Indica la cantidad asociada a las actividades realizables y verificables de la acción que se espera alcanzar en el tiempo definido, teniendo en cuenta la realidad Institucional y recursos disponibles (Ej: 5 informes, 10 jornadas de capacitación, 3 actas, etc.).</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</si>
  <si>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</si>
  <si>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</si>
  <si>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</si>
  <si>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Indica el porcentaje que el proceso o unidad auditada espera alcanzar con la acción de mejora formulada. (Por lo general es del 100%)</t>
  </si>
  <si>
    <t>Fecha de Inicio</t>
  </si>
  <si>
    <t>Fecha de Terminación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</si>
  <si>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</si>
  <si>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</si>
  <si>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Fecha de inicio
(DD-MM-AA)</t>
  </si>
  <si>
    <t>Fecha terminación
(DD-MM-AA)</t>
  </si>
  <si>
    <t>Fecha seguimiento</t>
  </si>
  <si>
    <t>Detalle del avance de la acción de mejora</t>
  </si>
  <si>
    <t>Actividades realizadas  a la fecha</t>
  </si>
  <si>
    <t>Resultado del indicador</t>
  </si>
  <si>
    <t>Avance en ejecución de la meta</t>
  </si>
  <si>
    <t>Alerta</t>
  </si>
  <si>
    <t>Analisis - Seguimiento OCI</t>
  </si>
  <si>
    <t>Auditor que realizó el seguimiento</t>
  </si>
  <si>
    <t xml:space="preserve">Indica el nombre del auditor desigando que realizó el seguimiento al plan de mejoramiento. </t>
  </si>
  <si>
    <t xml:space="preserve">Indica el detalle del análisis adelantado por el auditor que realizó el seguimiento, de conformidad con lo reportado por el proceso responsable; en este se indica el estado de la acción de mejora. </t>
  </si>
  <si>
    <t>Indica la fecha en que comienza cada acción a implementar registrada. El formato debe ser (DD/MM/AAAA)</t>
  </si>
  <si>
    <t xml:space="preserve">Indica la fecha en que finaliza cada acción implementada. El formato debe ser (DD/MM/AAAA). 
</t>
  </si>
  <si>
    <t xml:space="preserve">Indica la fecha de corte en que se realiza el seguimiento. El formato debe ser (DD/MM/AAAA)
La OCI realiza seguimiento trimestral a los planes de mejoramiento de la entidad. </t>
  </si>
  <si>
    <t xml:space="preserve">Indica la descripción de manera breve y cualitativa el avance de las actividades realizadas por el proceso a la fecha de corte de seguimiento, el cual debe estar directamente relacionado con la acciónde mejora formulada.  </t>
  </si>
  <si>
    <t xml:space="preserve">Registra el avance de las actividades realizadas por el proceso a la fecha de corte de seguimiento en valor numérico, el cual va directamente relacionado con la cantidad de unidad de medida formulada. </t>
  </si>
  <si>
    <t>Identifica el 
EN TERMINO: La acción de mejora se encuentra 
ALERTA: La acción de mejora no presenta avances significativos durante el periodo de corte de seguimiento. 
OK: La acción de mejora alcanzo el 100% de la meta esperada</t>
  </si>
  <si>
    <t xml:space="preserve">Teniendo en cuenta que la periodicidad establecida por la OCI para realizar el seguimiento a los planes de mejoramiento es trimestral, el instrumento cuenta con 4 subsecciones para los 4 seguimientos trimestrestrales de cada vigencia. </t>
  </si>
  <si>
    <t>SECCIÓN 4. CIERRE ACCION / HALLAZGO</t>
  </si>
  <si>
    <t>Seguimiento IV Trimestre</t>
  </si>
  <si>
    <t xml:space="preserve">Indica el estado del hallazgo y/u observación a la fecha de seguimiento.
ABIERTO: 
CERRADO: </t>
  </si>
  <si>
    <t>Fuente Origen cierre hallazgo y/u observación</t>
  </si>
  <si>
    <t>Estado del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</si>
  <si>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</si>
  <si>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</si>
  <si>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4.Detalle del avance de la acción de mejora</t>
  </si>
  <si>
    <t xml:space="preserve">Orientaciones Generales: </t>
  </si>
  <si>
    <t xml:space="preserve">El archivo contiene las siguiente hojas: </t>
  </si>
  <si>
    <t>SEGUIMIENTO PLANES DE MEJORAMIENTO LOTERÍA DE BOGOTÁ</t>
  </si>
  <si>
    <t xml:space="preserve">Hoja "Seguimiento", la cual contiene la siguiente estructura: </t>
  </si>
  <si>
    <t>Hoja "Resultados seguimiento", la cual refleja el estado de los planes de mejoramiento de la entidad en cada seguimiento trimestral.</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</si>
  <si>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CUMPLIDA: Indica que la acción se cumplió en un 100% en los plazos extablecidos.
</t>
    </r>
  </si>
  <si>
    <t>4. Estado de la acción</t>
  </si>
  <si>
    <t>Seguimiento OCI</t>
  </si>
  <si>
    <t>Origen Externo</t>
  </si>
  <si>
    <t>TABLA RESUMEN ESTADO PLANES DE MEJORAMIENTO-ARCHIVO DISTRITAL</t>
  </si>
  <si>
    <t>ÁREA AFECTADA</t>
  </si>
  <si>
    <t>ORIGEN</t>
  </si>
  <si>
    <t>N° OBSERVACIONES</t>
  </si>
  <si>
    <t>N° OBSERVACIONES CERRADAS</t>
  </si>
  <si>
    <t>N° ACCIONES</t>
  </si>
  <si>
    <t xml:space="preserve">ACCIONES CERRADAS </t>
  </si>
  <si>
    <t>ACCIONES INCUMPLIDAS</t>
  </si>
  <si>
    <t xml:space="preserve"> EN EJECUCIÓN</t>
  </si>
  <si>
    <t>SIN FORMULAR</t>
  </si>
  <si>
    <t>NO REP. AVANCES</t>
  </si>
  <si>
    <t>TOTAL</t>
  </si>
  <si>
    <t>INFORME DE AUDITORÍA FORENSE SUPERSALUD 2022</t>
  </si>
  <si>
    <t>EJSA-APUESTAS</t>
  </si>
  <si>
    <t>Presunto retardo en la autorización para la operación asociada de la modalidad de chance de doble acierto con premio acumulado – Chance Millonario por parte de la Lotería de Bogotá al concesionario Grupo Empresarial en Línea S.A La Lotería de Bogotá presuntamente vulnera lo establecido en el parágrafo 4 del artículo Art. 2.7.2.2.1.1 del decreto 1068 de 2015, adicionado por el decreto 176 de 2017 (vigente para la época) y el acuerdo 326 de 2017, artículo 7, numeral 1 emitido por el CNJSA, como quiera que se dilató por más de 2 años sin justificación aparente, la autorización para la operación asociada de la modalidad de chance de doble acierto con premio acumulado “Chance Millonario”, al concesionario de apuestas permanentes - Grupo Empresarial en Línea S.A GELSA S.A.</t>
  </si>
  <si>
    <t>Presunta afectación de los recursos a percibir por el Sistema general de Seguridad Social en Salud del concepto de Derechos de explotación de apuestas permanentes de aproximadamente $ 1.927.160.425 por parte de  la Loteria de Bogota.
La Lotería de Bogotá presuntamente generó afectación en el recaudo de recursos económicos al Sistema General de Seguridad Social en Salud, de aproximadamente $1.927.160.425 durante julio 2018 a febrero 2021,por concepto de Derechos de explotación el cual corresponde al 12% de la venta de apuestas permanentes proyectada en el departamento de Cundinamarca y Bogotá por la no autorización para la operación asociada de la modalidad de chance de doble acierto con premio acumulado “Chance Millonario”, al concesionario de apuestas permanentes – Grupo Empresarial en Línea S.A GELSA S.A NIT 830.111.257-3, en marco del contrato de concesión No 68 de 2016.</t>
  </si>
  <si>
    <t>Hallazgo No 14: Presunta ausencia de la autorización de la entidad concedente en los puntos de venta que comercializan apuestas permanentes El GRUPO EMPRESARIAL EN LÍNEA – GELSA S.A. no exhibe ni tramita ante la Lotería de Bogotá, la autorización necesaria para la comercialización de las apuestas permanentes en los puntos de venta, con lo cual presuntamente incumple lo establecido en el artículo 2 del decreto 1350 de 2003, reglamentario de la ley 643 de 2001, compilado en el artículo 2.7.2.1.2 del Decreto 1068 de 2015, numeral 7 del artículo 13 del decreto 1350 de 2007, artículo 2.7.2.4.8. del Decreto 1068 de 2015 y literal g) del artículo 4 de la ley 643 de 2001.</t>
  </si>
  <si>
    <t>Diseñar e implementar el procedimiento para la emisión de autorizaciones, incluyendo las actividades, términos y puntos de control para la revisión y aprobación de las  mismas. La expedición del acto administrativo de autorzación de las diferentes modalidades de premio acumulado asociado, se realizará por parte de la loteria en un término no mayor de 15 días hábiles, una vez se cumpla con los requisitos de establecidos en la normatividad vigente.
La periodicidad está sujeta a la solicitudes que presente el concesionario.</t>
  </si>
  <si>
    <t>Diseñar e implementar el procedimiento para la emisión de autorizaciones, incluyendo las actividades, términos, puntos de control y áreas responsables, para la revisión y aprobación de las respectivas autorizaciones. - La expedición del acto administrativo de autorización de las diferentes modalidades de premio acumulado, se expedirá por parte de la loteria en un término no mayor de 15 días hábiles, una vez cumplan con los requisitos establecidos en la normatividad vigente.
La periodicidad está sujeta a la solicitudes que presente el concesionario.</t>
  </si>
  <si>
    <t xml:space="preserve">Diseñar e implementar el procedimiento de solicitud de autorización para  apertura de nuevos puntos o cambio de sede:
A través del sistema de Auditoría Chanseguro, el concesionario remitirá en un archivo plano, la información de los puntos de venta sobre los cuales pretende obtener autorización, indicando por cada punto de venta (código, dirección, barrio, localidad, municipio, número de matricula mercantil)
La Lotería de Bogotá verificará el cumplimiento de requisitos por parte del concesionario y posteriormente expedirá la respectiva autorizacion de manera expresa y escrita mediante el envio de un código QR, para cada punto de venta fijo.  Este código QR hará las veces de licencia de que trata el numeral 7 del artículo 2.7.4.2.8 del Decreto 1068 de 2015.  El concesionario debe imprimir el código QR y exhibirlo en cada punto de venta.  En las visitas de inspección en el marco de la fiscalización que realiza  la Unidad de Apuestas y Control de Juegos de la Lotería de Bogotá validará que la licencia se encuentra exhibida.
</t>
  </si>
  <si>
    <t>Realizar un cruce de información de las ventas registradas en el sistema de Auditoría y el inventario de puntos de venta autorizados. Dicho cruce será realizado de forma mensual y se generará un reporte sobre la posible diferencia en la auditoría.
En el caso de encontrar inconsistencias en los cruces de información, formular los respectivos requerimientos al concesionario, efectuando seguimiento a las respuestas y a las acciones adoptadas para subsanar dicha situación.
Evidencia de lo anterior se construirá un informe donde se presente el desarrollo o programación en el sistema de auditoria de CHANSEGURO</t>
  </si>
  <si>
    <t xml:space="preserve">1. Proceso diseñado e implementado
2. Fecha de expedición de cada autorización - Fecha de solicitud por parte del concesionario
3. Controles realizados  / Controles programados en el procedimiento
</t>
  </si>
  <si>
    <t>1. Puntos con venta registrada /  Puntos de venta autorizados
2. Número de acciones ejecutadas / Número total de acciones formuladas 
3.- Número de seguimientos realizados a las inconsistencias halladas en los cruces de información/ Número total de inconsistencias halladas</t>
  </si>
  <si>
    <t xml:space="preserve">Martha Liliana Durán Cortés / Jefe Unidad de Apuestas y Control de Juegos </t>
  </si>
  <si>
    <t xml:space="preserve">Ingeniero Líder del Sistema de Auditoría / Martha Liliana Durán Cortés / Jefe Unidad de Apuestas y Control de Juegos </t>
  </si>
  <si>
    <t>0,5</t>
  </si>
  <si>
    <t>La acción se encuentra en termino; revisada la carpeta compartida de planes de mejoramiento el 19/01/2023 se identificó: 
Respecto del entregable "1.  Procedimiento diseñado e implementado" se da cumplimiento del 100%; se identifica procedimiento PRO420-530-1 apertura de nuevos puntos de venta, el cual fue aprobado en el CIDGYD del 29/09/2022; dicho procedimiento registra las actividades relativas a: recepción de solitud para nuevos puntos de ventas, validación de documentos, autorización de licencias para nuevo puntos de venta, validación del cumplimiento de los requisitos de los nuevos puntos de ventas. 
Respecto del entregable "2.  No de autorizaciones o licencias expedidas / Número de autorizaciones o licencias solicitadas. Así mismo, cuenta con objetivo, alcance y políticas de operación", el área responsable reporta que se han autorizado 329 nuevos puntos de venta. Las evidencias se deben vallidar directamente en el aplicativo chanseguro.</t>
  </si>
  <si>
    <t>La acción se encuentra en termino; revisada la carpeta compartida de planes de mejoramiento el 19/01/2023 se identifica reporte de actividades de Data Center entre el 04/12/2022 al 02/01/2023. En dicho periodo, se realizaron 17 correcciones de defectos a los datos, 5 desarrollos en el sistema y 1 reunión para para validar requerimientos de puntos de venta con Datacenter. 
Se presenta un avance del 5%.</t>
  </si>
  <si>
    <t xml:space="preserve">Manuela Hernández J. </t>
  </si>
  <si>
    <r>
      <t xml:space="preserve">1. Procedimiento diseñado e implementado  
2. Fecha de expedición de cada autorización </t>
    </r>
    <r>
      <rPr>
        <b/>
        <sz val="11"/>
        <color rgb="FF000000"/>
        <rFont val="Arial Narrow"/>
        <family val="2"/>
      </rPr>
      <t>-</t>
    </r>
    <r>
      <rPr>
        <sz val="11"/>
        <color rgb="FF000000"/>
        <rFont val="Arial Narrow"/>
        <family val="2"/>
      </rPr>
      <t xml:space="preserve"> Fecha de solicitud por parte del concesionario
3.- No de autorizaciones expedidas en término / No de solicitudes radicadas por el concesionario con el cumplimiento de requisitos</t>
    </r>
  </si>
  <si>
    <r>
      <t xml:space="preserve">1.- El procedimiento para la emisión de las diferentes modalidades de juego, se encuentra diseñado y revisado por la Jefatura de la Unidad de Apuestas y Control de Juegos. Se presentará en el próximo Comité Institucional de Gestión y Desempeño el 25/01/2023.
</t>
    </r>
    <r>
      <rPr>
        <b/>
        <sz val="9"/>
        <color rgb="FF000000"/>
        <rFont val="Arial Narrow"/>
        <family val="2"/>
      </rPr>
      <t xml:space="preserve">Consulta del documento en la dirección: 
</t>
    </r>
    <r>
      <rPr>
        <sz val="9"/>
        <color rgb="FF000000"/>
        <rFont val="Arial Narrow"/>
        <family val="2"/>
      </rPr>
      <t>https://loteriadbogota.sharepoint.com/:x:/r/sites/FISCALIZACION/_layouts/15/Doc.aspx?sourcedoc=%7B3F16416A-1E08-4E00-B5FD-F8F743766C45%7D&amp;file=PROCEDIMIENTO%20PARA%20LA%20EMISION%20DE%20AUTORIZACIONES%20DE%20LAS%20DIF%20MODALIDADES%20DE%20JUEGO.xlsx&amp;action=default&amp;mobileredirect=true
2.- En fecha de seguimiento (IV trimestre 2022), no se ha presentado por parte del Concesionario nueva solicitud de autorización de otra modalidad de premio acumulado asociado.
3.- En fecha de seguimiento (IV trimestre 2022), no se ha presentado por parte del Concesionario nueva solicitud de autorización de otra modalidad de premio acumulado asociado.</t>
    </r>
  </si>
  <si>
    <r>
      <t xml:space="preserve">La acción se encuentra en termino; revisada el 19/01/2023 la carpeta compartida de planes de mejoramiento donde se identificó lo siguiente: 
Frente al entregable "1. Procedimiento diseñado e implementado" se evidencia avance del 50%; en el borrador del procedimiento para la emisión de las diferentes modalidades de juego se identifican actividades relacionadas a la autorización del juego doble acierto realizado por el concesionario (recpeción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t>
    </r>
    <r>
      <rPr>
        <b/>
        <sz val="10"/>
        <color rgb="FF000000"/>
        <rFont val="Arial Narrow"/>
        <family val="2"/>
      </rPr>
      <t xml:space="preserve">No obstante, en la actividad "n°7. Se notifica mediante resolución al concesionario", no se registra la periodicidad o el tiempo en el cual se aprobará la autorización del juego, teniendo en cuenta que en la acción se especifica que "La expedición del acto administrativo de autorzación de las diferentes modalidades de premio acumulado asociado, se realizará por parte de la loteria en un término no mayor de 15 días hábiles, una vez se cumpla con los requisitos de establecidos en la normatividad vigente", por tanto, se recomienda la revisión previa a la presentación para aprobación en el CIDGYD del 25/01/2023.
Frente al entregable "2. Fecha de expedición de cada autorización - Fecha de solicitud por parte del concesionario", dentro del borrador del procedimiento no se especifica la periodicidad establecida para la autorización. No obstante, el área responsable reporta que en el periodo de análisis no se ha presentando nueas autorizaciones por parte del concesionario. 
Frente al entregable "3.No de autorizaciones expedidas en término / No de solicitudes radicadas por el concesionario con el cumplimiento de requisitos", el área responsable reporta que en el periodo de análisis no se ha presentando nueas autorizaciones por parte del concesionario. 
</t>
    </r>
  </si>
  <si>
    <r>
      <t xml:space="preserve">1.- El procedimiento para la emisión de las diferentes modalidades de juego, se encuentra diseñado y revisado por la Jefatura de la Unidad de Apuestas y Control de Juegos. Se presentará en el próximo Comité Institucional de Gestión y Desempeño el 25/01/2023.
</t>
    </r>
    <r>
      <rPr>
        <b/>
        <sz val="9"/>
        <color rgb="FF000000"/>
        <rFont val="Arial Narrow"/>
        <family val="2"/>
      </rPr>
      <t xml:space="preserve">Consulta del documento en la dirección: 
</t>
    </r>
    <r>
      <rPr>
        <sz val="9"/>
        <color rgb="FF000000"/>
        <rFont val="Arial Narrow"/>
        <family val="2"/>
      </rPr>
      <t>https://loteriadbogota.sharepoint.com/:x:/r/sites/FISCALIZACION/_layouts/15/Doc.aspx?sourcedoc=%7B3F16416A-1E08-4E00-B5FD-F8F743766C45%7D&amp;file=PROCEDIMIENTO%20PARA%20LA%20EMISION%20DE%20AUTORIZACIONES%20DE%20LAS%20DIF%20MODALIDADES%20DE%20JUEGO.xlsx&amp;action=default&amp;mobileredirect=true
2.- En fecha de seguimiento (IV trimestre 2022), no se ha presentado por parte del Concesionario nueva solicitud de autorización de otra modalidad de premio acumulado asociado.
3.- En fecha de seguimiento (IV trimestre 2022), no se ha presentado por parte del Concesionario nueva solicitud de autorización de otra modalidad de premio acumulado asociado, por lo tanto los controles no se han realizado.</t>
    </r>
  </si>
  <si>
    <r>
      <t xml:space="preserve">La acción se encuentra en termino; revisada el 19/01/2023 la carpeta compartida de planes de mejoramiento donde se identificó lo siguiente: 
Frente al entregable "1. Procedimiento diseñado e implementado" se evidencia avance del 50%; en el borrador del procedimiento para la emisión de las diferentes modalidades de juego se identifican actividades relacionadas a la autorización del juego doble acierto realizado por el concesionario (recpeción de solicitud, acreditación de requisitos y revisión documental), ejecución de controles, protocolos de pruebas tecnológicas y notificación al concesionario de la aprobación de las modalidades de juego. Así mismo, el procedimiento cuenta con objetivo, alcance y políticas de operación asociadas a la autorización de modalidades de juego. 
</t>
    </r>
    <r>
      <rPr>
        <b/>
        <sz val="10"/>
        <color rgb="FF000000"/>
        <rFont val="Arial Narrow"/>
        <family val="2"/>
      </rPr>
      <t xml:space="preserve">No obstante, en la actividad "n°7. Se notifica mediante resolución al concesionario", no se registra la periodicidad o el tiempo en el cual se aprobará la autorización del juego, teniendo en cuenta que en la acción se especifica que "La expedición del acto administrativo de autorzación de las diferentes modalidades de premio acumulado asociado, se realizará por parte de la loteria en un término no mayor de 15 días hábiles, una vez se cumpla con los requisitos de establecidos en la normatividad vigente", por tanto, se recomienda la revisión previa a la presentación para aprobación en el CIDGYD del 25/01/2023.
Frente al entregable "2. Fecha de expedición de cada autorización - Fecha de solicitud por parte del concesionario", dentro del borrador del procedimiento no se especifica la periodicidad establecida para la autorización. No obstante, el área responsable reporta que en el periodo de análisis no se ha presentando nuevas autorizaciones por parte del concesionario. 
Frente al entregable "3. Controles realizados  / Controles programados en el procedimiento", el área responsable reporta que en el periodo de análisis no se ha presentando nuevas autorizaciones por parte del concesionario. No obstante, se sugiere que una vez se apruebe el procedimiento se ejecuten y documenten los controles estabelcidos. 
</t>
    </r>
  </si>
  <si>
    <r>
      <t xml:space="preserve">1.  Procedimiento diseñado e implementado
2.  No de autorizaciones o licencias expedidas </t>
    </r>
    <r>
      <rPr>
        <b/>
        <sz val="11"/>
        <rFont val="Arial Narrow"/>
        <family val="2"/>
      </rPr>
      <t>/</t>
    </r>
    <r>
      <rPr>
        <sz val="11"/>
        <rFont val="Arial Narrow"/>
        <family val="2"/>
      </rPr>
      <t xml:space="preserve"> Número de autorizaciones o licencias solicitadas
</t>
    </r>
  </si>
  <si>
    <r>
      <t xml:space="preserve">1.- Procedimiento PRO420-530-1 , aprobado el 29-09-2022 por el Comité Institucional de Gestión y Desempeño. 
https://loteriadebogota.com/wp-content/uploads/PRO420-530-1-APERTURA-NUEVOS-PUNTOS-DE-VENTA.pdf
2.- Durante el último trimestre de 2022 se han presentado 329 nuevas solicitudes de autorizaciones para puntos de venta y se han autorizado las 329, una vez validados los requisitos.
El cargue de los documentos y la verificación de los puntos de venta, se pueden evidenciar en el sistema de auditoría Chanseguro.
</t>
    </r>
    <r>
      <rPr>
        <b/>
        <sz val="9"/>
        <color rgb="FF000000"/>
        <rFont val="Arial Narrow"/>
        <family val="2"/>
      </rPr>
      <t xml:space="preserve">Consulta de los puntos de venta en:
</t>
    </r>
    <r>
      <rPr>
        <sz val="9"/>
        <color rgb="FF000000"/>
        <rFont val="Arial Narrow"/>
        <family val="2"/>
      </rPr>
      <t>https://chanseguro.loteriadebogota.com:9503/analytics/saw.dll?dashboard&amp;PortalPath=%2Fshared%2F%20Chanseguro%2F_portal%2FRed%20Comercial</t>
    </r>
  </si>
  <si>
    <r>
      <t xml:space="preserve">El 29 de noviembre se realizó reunión con el concesionario y el operador tecnológico, en donde se solicitó la asociación entre la venta ambulante y los puntos de venta fijos aprobados por la Lotería de Bogotá.  Como conclusión de esta reunión, el concesionario se comprometió a realizar los ajustes necesarios en la base de datos replicada, con el fin de entregar a la Lotería de Bogotá, dicha asociación. 
Se cita a reunión de control de cambios (RFC-229), para ejecutar lo solicitado, el 10 de enero de 2023 en donde se deben ejecutar los siguientes script
ALTER TABLE PROYECTO.NUMERO_LOTERIA INITRANS 200;
ALTER INDEX PROYECTO.IDX_OPTI INITRANS 200;
ALTER INDEX PROYECTO.NUMERO_LOTERIA_PK INITRANS 200;
ALTER TABLE PROYECTO.VENDEDOR INITRANS 200;
ALTER INDEX PROYECTO.CODIGO_VENDEDOR_PK1 INITRANS 200;
ALTER INDEX PROYECTO.IDX_ESTADO_VENDEDOR INITRANS 200;
ALTER INDEX PROYECTO.IDX_VENDEDOR_01 INITRANS 200;
ALTER INDEX PROYECTO.IDX2_VENDEDOR INITRANS 200;
ALTER INDEX PROYECTO.IDX6_VENDEDOR INITRANS 200;
ALTER INDEX PROYECTO.TIPO_COMI_IDX INITRANS 200;
ALTER INDEX PROYECTO.VEND_TIP_VEN_IDX INITRANS 200;
ALTER INDEX PROYECTO.ZONA_IDX INITRANS 200;
ALTER INDEX PROYECTO.IDX_LOTERIA_CHANCE_WC INITRANS 250;. 
Adicionalmente, se debe implementar en el EXTRACT de nombre AELEXLOT (en la punta del concesionario) del Oracle Golden Gate, el filtro para transmitir únicamente los siguientes códigos de la tabla PUNTO_VENTA
('4', '15', '16', '17', '18', '19', '20', '21', '22', '27', '29', '30', '31', '32', '33', '34', '39', '48', '49', '74’)
Posterior a esto se debe concertar una reunión con el área comercial del concesionario para establecer un plan de trabajo para poder hacer los filtros correspondientes y ademas saber que se debe hacer con la información histórica asociada a la concesión actual.
</t>
    </r>
    <r>
      <rPr>
        <b/>
        <sz val="9"/>
        <color rgb="FF000000"/>
        <rFont val="Arial Narrow"/>
        <family val="2"/>
      </rPr>
      <t xml:space="preserve">Consulta del reporte de actividades Diciembre  2022 en:
</t>
    </r>
    <r>
      <rPr>
        <sz val="9"/>
        <color rgb="FF000000"/>
        <rFont val="Arial Narrow"/>
        <family val="2"/>
      </rPr>
      <t>file:///C:/Users/ANIBAL%20CHARRY/Downloads/DS-FM-01%20Formato%20Reporte%20Actividades_Diciembre2022.pdf</t>
    </r>
  </si>
  <si>
    <t>Pendiente de Cierre</t>
  </si>
  <si>
    <t>UNIDAD DE APUESTAS Y CONTROL DE JUEGOS</t>
  </si>
  <si>
    <t>AUDITORÍA FORENSE SUPERSALUD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</si>
</sst>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56"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
      <b/>
      <sz val="10"/>
      <color rgb="FF000000"/>
      <name val="Arial Narrow"/>
      <family val="2"/>
    </font>
    <font>
      <sz val="9"/>
      <name val="Arial Narrow"/>
      <family val="2"/>
    </font>
    <font>
      <b/>
      <sz val="9"/>
      <name val="Arial Narrow"/>
      <family val="2"/>
    </font>
    <font>
      <sz val="11"/>
      <name val="Arial Narrow"/>
      <family val="2"/>
    </font>
    <font>
      <sz val="11"/>
      <color rgb="FF000000"/>
      <name val="Arial Narrow"/>
      <family val="2"/>
    </font>
    <font>
      <b/>
      <sz val="11"/>
      <color rgb="FF000000"/>
      <name val="Arial Narrow"/>
      <family val="2"/>
    </font>
    <font>
      <sz val="9"/>
      <color rgb="FF000000"/>
      <name val="Arial Narrow"/>
      <family val="2"/>
    </font>
    <font>
      <b/>
      <sz val="9"/>
      <color rgb="FF000000"/>
      <name val="Arial Narrow"/>
      <family val="2"/>
    </font>
    <font>
      <b/>
      <sz val="11"/>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FF6600"/>
        <bgColor indexed="64"/>
      </patternFill>
    </fill>
    <fill>
      <patternFill patternType="solid">
        <fgColor rgb="FFFFC50D"/>
        <bgColor indexed="64"/>
      </patternFill>
    </fill>
    <fill>
      <patternFill patternType="solid">
        <fgColor rgb="FFEAEFF7"/>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style="thin">
        <color rgb="FF000000"/>
      </top>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297">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2" borderId="1" xfId="0" applyFont="1" applyFill="1" applyBorder="1" applyAlignment="1" applyProtection="1">
      <alignment horizontal="center" vertical="center" wrapText="1"/>
      <protection locked="0"/>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7" fillId="4" borderId="1" xfId="0" applyFont="1" applyFill="1" applyBorder="1" applyAlignment="1" applyProtection="1">
      <alignment horizontal="center" vertical="center"/>
      <protection locked="0"/>
    </xf>
    <xf numFmtId="0" fontId="35" fillId="0" borderId="0" xfId="0" applyFont="1"/>
    <xf numFmtId="0" fontId="28" fillId="20" borderId="1" xfId="0" applyFont="1" applyFill="1" applyBorder="1" applyAlignment="1">
      <alignment horizontal="center" vertical="center" wrapText="1" readingOrder="1"/>
    </xf>
    <xf numFmtId="0" fontId="42" fillId="24"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7" fillId="24" borderId="1" xfId="0" applyFont="1" applyFill="1" applyBorder="1" applyAlignment="1">
      <alignment horizontal="center" vertical="center" wrapText="1" readingOrder="1"/>
    </xf>
    <xf numFmtId="0" fontId="29" fillId="24" borderId="1" xfId="0" applyFont="1" applyFill="1" applyBorder="1" applyAlignment="1">
      <alignment horizontal="center" vertical="center" wrapText="1" readingOrder="1"/>
    </xf>
    <xf numFmtId="0" fontId="44" fillId="0" borderId="0" xfId="0" applyFont="1" applyAlignment="1">
      <alignment horizontal="center"/>
    </xf>
    <xf numFmtId="0" fontId="34" fillId="0" borderId="0" xfId="0" applyFont="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32" fillId="0" borderId="0" xfId="0" applyFont="1" applyAlignment="1">
      <alignment horizontal="left" vertical="top" wrapText="1"/>
    </xf>
    <xf numFmtId="0" fontId="33"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4" fillId="0" borderId="0" xfId="0" applyFont="1" applyAlignment="1">
      <alignment horizontal="center" wrapText="1"/>
    </xf>
    <xf numFmtId="0" fontId="43" fillId="25" borderId="1" xfId="0" applyFont="1" applyFill="1" applyBorder="1" applyAlignment="1">
      <alignment horizontal="center" vertical="center"/>
    </xf>
    <xf numFmtId="0" fontId="28" fillId="2" borderId="1"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top" wrapText="1"/>
      <protection locked="0"/>
    </xf>
    <xf numFmtId="0" fontId="28" fillId="3" borderId="19" xfId="0" applyFont="1" applyFill="1" applyBorder="1" applyAlignment="1" applyProtection="1">
      <alignment horizontal="center" vertical="top" wrapText="1"/>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3" borderId="18"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2" borderId="23" xfId="0" applyFont="1" applyFill="1" applyBorder="1" applyAlignment="1" applyProtection="1">
      <alignment horizontal="center" vertical="center" wrapText="1"/>
      <protection locked="0"/>
    </xf>
    <xf numFmtId="0" fontId="28" fillId="2" borderId="24"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28" fillId="11" borderId="25" xfId="0" applyFont="1" applyFill="1" applyBorder="1" applyAlignment="1" applyProtection="1">
      <alignment horizontal="center" vertical="center"/>
      <protection locked="0"/>
    </xf>
    <xf numFmtId="0" fontId="28" fillId="11" borderId="17" xfId="0" applyFont="1" applyFill="1" applyBorder="1" applyAlignment="1" applyProtection="1">
      <alignment horizontal="center" vertical="center"/>
      <protection locked="0"/>
    </xf>
    <xf numFmtId="0" fontId="28" fillId="11" borderId="26"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29" fillId="0" borderId="1" xfId="0" applyFont="1" applyBorder="1" applyAlignment="1" applyProtection="1">
      <alignment horizontal="left" vertical="top" wrapText="1"/>
      <protection locked="0"/>
    </xf>
    <xf numFmtId="0" fontId="28" fillId="3" borderId="27" xfId="0" applyFont="1" applyFill="1" applyBorder="1" applyAlignment="1" applyProtection="1">
      <alignment horizontal="center" vertical="center" wrapText="1"/>
      <protection locked="0"/>
    </xf>
    <xf numFmtId="0" fontId="28" fillId="3" borderId="28" xfId="0"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48" fillId="0" borderId="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8" fillId="0" borderId="1" xfId="4" applyFont="1" applyFill="1" applyBorder="1" applyAlignment="1" applyProtection="1">
      <alignment horizontal="center" vertical="center" wrapText="1"/>
    </xf>
    <xf numFmtId="0" fontId="44" fillId="16" borderId="1" xfId="0" applyFont="1" applyFill="1" applyBorder="1" applyAlignment="1">
      <alignment horizontal="center" vertical="center" wrapText="1"/>
    </xf>
    <xf numFmtId="0" fontId="50" fillId="0" borderId="1" xfId="0" applyFont="1" applyBorder="1" applyAlignment="1" applyProtection="1">
      <alignment horizontal="justify" vertical="top" wrapText="1"/>
      <protection locked="0"/>
    </xf>
    <xf numFmtId="0" fontId="50" fillId="0" borderId="1" xfId="0" applyFont="1" applyBorder="1" applyAlignment="1" applyProtection="1">
      <alignment horizontal="justify" vertical="center" wrapText="1"/>
      <protection locked="0"/>
    </xf>
    <xf numFmtId="0" fontId="51" fillId="0" borderId="1" xfId="0" applyFont="1" applyBorder="1" applyAlignment="1" applyProtection="1">
      <alignment horizontal="left" vertical="top" wrapText="1"/>
      <protection locked="0"/>
    </xf>
    <xf numFmtId="0" fontId="48" fillId="0" borderId="1" xfId="0" applyFont="1" applyBorder="1" applyAlignment="1">
      <alignment horizontal="center" vertical="center" wrapText="1"/>
    </xf>
    <xf numFmtId="0" fontId="50" fillId="0" borderId="1" xfId="0" applyFont="1" applyBorder="1" applyAlignment="1" applyProtection="1">
      <alignment horizontal="center" vertical="center" wrapText="1"/>
      <protection locked="0"/>
    </xf>
    <xf numFmtId="14" fontId="50" fillId="0" borderId="1" xfId="0" applyNumberFormat="1" applyFont="1" applyBorder="1" applyAlignment="1" applyProtection="1">
      <alignment horizontal="center" vertical="center" wrapText="1"/>
      <protection locked="0"/>
    </xf>
    <xf numFmtId="14" fontId="44" fillId="0" borderId="1" xfId="0" applyNumberFormat="1" applyFont="1" applyBorder="1" applyAlignment="1" applyProtection="1">
      <alignment horizontal="center" vertical="center"/>
      <protection locked="0"/>
    </xf>
    <xf numFmtId="0" fontId="53" fillId="0" borderId="1" xfId="0" applyFont="1" applyBorder="1" applyAlignment="1" applyProtection="1">
      <alignment horizontal="left" vertical="top" wrapText="1"/>
      <protection locked="0"/>
    </xf>
    <xf numFmtId="0" fontId="44" fillId="0" borderId="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protection locked="0"/>
    </xf>
    <xf numFmtId="0" fontId="50" fillId="0" borderId="1" xfId="0" applyFont="1" applyBorder="1" applyAlignment="1" applyProtection="1">
      <alignment horizontal="left" vertical="top" wrapText="1"/>
      <protection locked="0"/>
    </xf>
    <xf numFmtId="0" fontId="44" fillId="16" borderId="2" xfId="0" applyFont="1" applyFill="1" applyBorder="1" applyAlignment="1">
      <alignment horizontal="center" vertical="center" wrapText="1"/>
    </xf>
    <xf numFmtId="0" fontId="50" fillId="0" borderId="1" xfId="0" applyFont="1" applyBorder="1" applyAlignment="1" applyProtection="1">
      <alignment vertical="top" wrapText="1"/>
      <protection locked="0"/>
    </xf>
    <xf numFmtId="0" fontId="48" fillId="0" borderId="1" xfId="0" applyFont="1" applyBorder="1" applyAlignment="1">
      <alignment horizontal="center" vertical="center"/>
    </xf>
    <xf numFmtId="0" fontId="28" fillId="3" borderId="29" xfId="0" applyFont="1" applyFill="1" applyBorder="1" applyAlignment="1" applyProtection="1">
      <alignment horizontal="center" vertical="center" wrapText="1"/>
      <protection locked="0"/>
    </xf>
    <xf numFmtId="9" fontId="29" fillId="0" borderId="1" xfId="0" applyNumberFormat="1" applyFont="1" applyBorder="1" applyAlignment="1">
      <alignment horizontal="center" vertical="center" wrapText="1"/>
    </xf>
    <xf numFmtId="0" fontId="34" fillId="0" borderId="0" xfId="0" applyFont="1" applyAlignment="1">
      <alignment wrapText="1"/>
    </xf>
    <xf numFmtId="0" fontId="41" fillId="18" borderId="1" xfId="0" applyFont="1" applyFill="1" applyBorder="1" applyAlignment="1">
      <alignment horizontal="center" vertical="center" wrapText="1" readingOrder="1"/>
    </xf>
    <xf numFmtId="0" fontId="41" fillId="18" borderId="1" xfId="0" applyFont="1" applyFill="1" applyBorder="1" applyAlignment="1">
      <alignment horizontal="center" vertical="center" wrapText="1"/>
    </xf>
    <xf numFmtId="0" fontId="41" fillId="19" borderId="1" xfId="0" applyFont="1" applyFill="1" applyBorder="1" applyAlignment="1">
      <alignment horizontal="center" vertical="center" wrapText="1"/>
    </xf>
    <xf numFmtId="0" fontId="41" fillId="20" borderId="1" xfId="0" applyFont="1" applyFill="1" applyBorder="1" applyAlignment="1">
      <alignment horizontal="center" vertical="center" wrapText="1" readingOrder="1"/>
    </xf>
    <xf numFmtId="0" fontId="41" fillId="21" borderId="1" xfId="0" applyFont="1" applyFill="1" applyBorder="1" applyAlignment="1">
      <alignment horizontal="center" vertical="center" wrapText="1" readingOrder="1"/>
    </xf>
    <xf numFmtId="0" fontId="41" fillId="15" borderId="1" xfId="0" applyFont="1" applyFill="1" applyBorder="1" applyAlignment="1">
      <alignment horizontal="center" vertical="center" wrapText="1" readingOrder="1"/>
    </xf>
    <xf numFmtId="0" fontId="41" fillId="16" borderId="1" xfId="0" applyFont="1" applyFill="1" applyBorder="1" applyAlignment="1">
      <alignment horizontal="center" vertical="center" wrapText="1" readingOrder="1"/>
    </xf>
    <xf numFmtId="0" fontId="41" fillId="22" borderId="1" xfId="0" applyFont="1" applyFill="1" applyBorder="1" applyAlignment="1">
      <alignment horizontal="center" vertical="center" wrapText="1" readingOrder="1"/>
    </xf>
    <xf numFmtId="0" fontId="41" fillId="23" borderId="1" xfId="0" applyFont="1" applyFill="1" applyBorder="1" applyAlignment="1">
      <alignment horizontal="center" vertical="center" wrapText="1" readingOrder="1"/>
    </xf>
    <xf numFmtId="0" fontId="45"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38" fillId="24" borderId="1" xfId="0" applyFont="1" applyFill="1" applyBorder="1" applyAlignment="1">
      <alignment horizontal="center" vertical="center" wrapText="1" readingOrder="1"/>
    </xf>
  </cellXfs>
  <cellStyles count="11">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3" xfId="9" xr:uid="{00000000-0005-0000-0000-000005000000}"/>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50">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47</xdr:row>
      <xdr:rowOff>628650</xdr:rowOff>
    </xdr:from>
    <xdr:to>
      <xdr:col>3</xdr:col>
      <xdr:colOff>2590800</xdr:colOff>
      <xdr:row>47</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47</xdr:row>
      <xdr:rowOff>1076325</xdr:rowOff>
    </xdr:from>
    <xdr:to>
      <xdr:col>3</xdr:col>
      <xdr:colOff>2600325</xdr:colOff>
      <xdr:row>47</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47</xdr:row>
      <xdr:rowOff>1495425</xdr:rowOff>
    </xdr:from>
    <xdr:to>
      <xdr:col>3</xdr:col>
      <xdr:colOff>2628900</xdr:colOff>
      <xdr:row>47</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47</xdr:row>
      <xdr:rowOff>1895475</xdr:rowOff>
    </xdr:from>
    <xdr:to>
      <xdr:col>3</xdr:col>
      <xdr:colOff>2619375</xdr:colOff>
      <xdr:row>47</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00B050"/>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52</xdr:row>
      <xdr:rowOff>457200</xdr:rowOff>
    </xdr:from>
    <xdr:to>
      <xdr:col>3</xdr:col>
      <xdr:colOff>971550</xdr:colOff>
      <xdr:row>52</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52</xdr:row>
      <xdr:rowOff>847725</xdr:rowOff>
    </xdr:from>
    <xdr:to>
      <xdr:col>3</xdr:col>
      <xdr:colOff>1000125</xdr:colOff>
      <xdr:row>52</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6829-0888-4B7D-8D6A-49826924FB35}">
  <dimension ref="B1:L57"/>
  <sheetViews>
    <sheetView showGridLines="0" workbookViewId="0">
      <selection activeCell="A57" sqref="A57:XFD57"/>
    </sheetView>
  </sheetViews>
  <sheetFormatPr baseColWidth="10"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187" t="s">
        <v>212</v>
      </c>
      <c r="C2" s="188"/>
      <c r="D2" s="188"/>
      <c r="E2" s="189"/>
    </row>
    <row r="3" spans="2:12" ht="29.25" customHeight="1" thickBot="1" x14ac:dyDescent="0.3">
      <c r="B3" s="190"/>
      <c r="C3" s="191"/>
      <c r="D3" s="191"/>
      <c r="E3" s="192"/>
    </row>
    <row r="4" spans="2:12" x14ac:dyDescent="0.25">
      <c r="B4" s="155"/>
      <c r="C4" s="156"/>
      <c r="D4" s="156"/>
      <c r="E4" s="157"/>
    </row>
    <row r="5" spans="2:12" ht="16.5" x14ac:dyDescent="0.3">
      <c r="B5" s="159" t="s">
        <v>210</v>
      </c>
      <c r="E5" s="151"/>
    </row>
    <row r="6" spans="2:12" ht="16.5" x14ac:dyDescent="0.3">
      <c r="B6" s="158" t="s">
        <v>211</v>
      </c>
      <c r="E6" s="151"/>
    </row>
    <row r="7" spans="2:12" ht="16.5" x14ac:dyDescent="0.3">
      <c r="B7" s="158"/>
      <c r="E7" s="151"/>
    </row>
    <row r="8" spans="2:12" ht="16.5" x14ac:dyDescent="0.3">
      <c r="B8" s="158" t="s">
        <v>214</v>
      </c>
      <c r="E8" s="151"/>
    </row>
    <row r="9" spans="2:12" ht="16.5" x14ac:dyDescent="0.3">
      <c r="B9" s="158"/>
      <c r="E9" s="151"/>
    </row>
    <row r="10" spans="2:12" ht="16.5" x14ac:dyDescent="0.3">
      <c r="B10" s="158" t="s">
        <v>213</v>
      </c>
      <c r="E10" s="151"/>
    </row>
    <row r="11" spans="2:12" x14ac:dyDescent="0.25">
      <c r="B11" s="150"/>
      <c r="E11" s="151"/>
    </row>
    <row r="12" spans="2:12" x14ac:dyDescent="0.25">
      <c r="B12" s="150"/>
      <c r="E12" s="151"/>
    </row>
    <row r="13" spans="2:12" ht="16.5" x14ac:dyDescent="0.3">
      <c r="B13" s="158"/>
      <c r="C13" s="186" t="s">
        <v>160</v>
      </c>
      <c r="D13" s="186"/>
      <c r="E13" s="151"/>
    </row>
    <row r="14" spans="2:12" ht="16.5" x14ac:dyDescent="0.3">
      <c r="B14" s="158"/>
      <c r="C14" s="160"/>
      <c r="D14" s="160"/>
      <c r="E14" s="151"/>
      <c r="F14" s="184"/>
      <c r="G14" s="184"/>
      <c r="H14" s="184"/>
      <c r="I14" s="184"/>
      <c r="J14" s="184"/>
      <c r="K14" s="184"/>
      <c r="L14" s="184"/>
    </row>
    <row r="15" spans="2:12" ht="16.5" x14ac:dyDescent="0.3">
      <c r="B15" s="158"/>
      <c r="C15" s="161" t="s">
        <v>166</v>
      </c>
      <c r="D15" s="161" t="s">
        <v>167</v>
      </c>
      <c r="E15" s="151"/>
      <c r="F15" s="184"/>
      <c r="G15" s="184"/>
      <c r="H15" s="184"/>
      <c r="I15" s="184"/>
      <c r="J15" s="184"/>
      <c r="K15" s="184"/>
      <c r="L15" s="184"/>
    </row>
    <row r="16" spans="2:12" ht="82.5" x14ac:dyDescent="0.3">
      <c r="B16" s="158"/>
      <c r="C16" s="162" t="s">
        <v>7</v>
      </c>
      <c r="D16" s="163" t="s">
        <v>171</v>
      </c>
      <c r="E16" s="151"/>
      <c r="F16" s="184"/>
      <c r="G16" s="184"/>
      <c r="H16" s="184"/>
      <c r="I16" s="184"/>
      <c r="J16" s="184"/>
      <c r="K16" s="184"/>
      <c r="L16" s="184"/>
    </row>
    <row r="17" spans="2:12" ht="16.5" x14ac:dyDescent="0.3">
      <c r="B17" s="158"/>
      <c r="C17" s="162" t="s">
        <v>8</v>
      </c>
      <c r="D17" s="163" t="s">
        <v>163</v>
      </c>
      <c r="E17" s="151"/>
      <c r="F17" s="184"/>
      <c r="G17" s="184"/>
      <c r="H17" s="184"/>
      <c r="I17" s="184"/>
      <c r="J17" s="184"/>
      <c r="K17" s="184"/>
      <c r="L17" s="184"/>
    </row>
    <row r="18" spans="2:12" ht="16.5" x14ac:dyDescent="0.3">
      <c r="B18" s="158"/>
      <c r="C18" s="162" t="s">
        <v>11</v>
      </c>
      <c r="D18" s="163" t="s">
        <v>164</v>
      </c>
      <c r="E18" s="151"/>
      <c r="F18" s="185"/>
      <c r="G18" s="185"/>
      <c r="H18" s="185"/>
      <c r="I18" s="185"/>
      <c r="J18" s="185"/>
      <c r="K18" s="185"/>
      <c r="L18" s="185"/>
    </row>
    <row r="19" spans="2:12" ht="15.75" customHeight="1" x14ac:dyDescent="0.3">
      <c r="B19" s="158"/>
      <c r="C19" s="162" t="s">
        <v>12</v>
      </c>
      <c r="D19" s="163" t="s">
        <v>165</v>
      </c>
      <c r="E19" s="151"/>
      <c r="F19" s="185"/>
      <c r="G19" s="185"/>
      <c r="H19" s="185"/>
      <c r="I19" s="185"/>
      <c r="J19" s="185"/>
      <c r="K19" s="185"/>
      <c r="L19" s="185"/>
    </row>
    <row r="20" spans="2:12" ht="49.5" x14ac:dyDescent="0.3">
      <c r="B20" s="158"/>
      <c r="C20" s="162" t="s">
        <v>13</v>
      </c>
      <c r="D20" s="163" t="s">
        <v>170</v>
      </c>
      <c r="E20" s="151"/>
      <c r="F20" s="184"/>
      <c r="G20" s="184"/>
      <c r="H20" s="184"/>
      <c r="I20" s="184"/>
      <c r="J20" s="184"/>
      <c r="K20" s="184"/>
      <c r="L20" s="184"/>
    </row>
    <row r="21" spans="2:12" ht="16.5" x14ac:dyDescent="0.3">
      <c r="B21" s="158"/>
      <c r="C21" s="160"/>
      <c r="D21" s="160"/>
      <c r="E21" s="151"/>
      <c r="F21" s="184"/>
      <c r="G21" s="184"/>
      <c r="H21" s="184"/>
      <c r="I21" s="184"/>
      <c r="J21" s="184"/>
      <c r="K21" s="184"/>
      <c r="L21" s="184"/>
    </row>
    <row r="22" spans="2:12" ht="16.5" x14ac:dyDescent="0.3">
      <c r="B22" s="158"/>
      <c r="C22" s="186" t="s">
        <v>161</v>
      </c>
      <c r="D22" s="186"/>
      <c r="E22" s="151"/>
      <c r="F22" s="184"/>
      <c r="G22" s="184"/>
      <c r="H22" s="184"/>
      <c r="I22" s="184"/>
      <c r="J22" s="184"/>
      <c r="K22" s="184"/>
      <c r="L22" s="184"/>
    </row>
    <row r="23" spans="2:12" ht="16.5" x14ac:dyDescent="0.3">
      <c r="B23" s="158"/>
      <c r="C23" s="160"/>
      <c r="D23" s="160"/>
      <c r="E23" s="151"/>
      <c r="F23" s="184"/>
      <c r="G23" s="184"/>
      <c r="H23" s="184"/>
      <c r="I23" s="184"/>
      <c r="J23" s="184"/>
      <c r="K23" s="184"/>
      <c r="L23" s="184"/>
    </row>
    <row r="24" spans="2:12" ht="16.5" x14ac:dyDescent="0.3">
      <c r="B24" s="158"/>
      <c r="C24" s="161" t="s">
        <v>166</v>
      </c>
      <c r="D24" s="161" t="s">
        <v>167</v>
      </c>
      <c r="E24" s="151"/>
      <c r="F24" s="184"/>
      <c r="G24" s="184"/>
      <c r="H24" s="184"/>
      <c r="I24" s="184"/>
      <c r="J24" s="184"/>
      <c r="K24" s="184"/>
      <c r="L24" s="184"/>
    </row>
    <row r="25" spans="2:12" ht="66" x14ac:dyDescent="0.3">
      <c r="B25" s="158"/>
      <c r="C25" s="162" t="s">
        <v>168</v>
      </c>
      <c r="D25" s="163" t="s">
        <v>181</v>
      </c>
      <c r="E25" s="151"/>
      <c r="F25" s="184"/>
      <c r="G25" s="184"/>
      <c r="H25" s="184"/>
      <c r="I25" s="184"/>
      <c r="J25" s="184"/>
      <c r="K25" s="184"/>
      <c r="L25" s="184"/>
    </row>
    <row r="26" spans="2:12" ht="33" x14ac:dyDescent="0.3">
      <c r="B26" s="158"/>
      <c r="C26" s="162" t="s">
        <v>182</v>
      </c>
      <c r="D26" s="163" t="s">
        <v>169</v>
      </c>
      <c r="E26" s="151"/>
      <c r="F26" s="184"/>
      <c r="G26" s="184"/>
      <c r="H26" s="184"/>
      <c r="I26" s="184"/>
      <c r="J26" s="184"/>
      <c r="K26" s="184"/>
      <c r="L26" s="184"/>
    </row>
    <row r="27" spans="2:12" ht="49.5" x14ac:dyDescent="0.3">
      <c r="B27" s="158"/>
      <c r="C27" s="162" t="s">
        <v>55</v>
      </c>
      <c r="D27" s="163" t="s">
        <v>173</v>
      </c>
      <c r="E27" s="151"/>
      <c r="F27" s="185"/>
      <c r="G27" s="185"/>
      <c r="H27" s="185"/>
      <c r="I27" s="185"/>
      <c r="J27" s="185"/>
      <c r="K27" s="185"/>
      <c r="L27" s="185"/>
    </row>
    <row r="28" spans="2:12" ht="66" x14ac:dyDescent="0.3">
      <c r="B28" s="158"/>
      <c r="C28" s="162" t="s">
        <v>56</v>
      </c>
      <c r="D28" s="163" t="s">
        <v>174</v>
      </c>
      <c r="E28" s="151"/>
      <c r="F28" s="185"/>
      <c r="G28" s="185"/>
      <c r="H28" s="185"/>
      <c r="I28" s="185"/>
      <c r="J28" s="185"/>
      <c r="K28" s="185"/>
      <c r="L28" s="185"/>
    </row>
    <row r="29" spans="2:12" ht="66" x14ac:dyDescent="0.3">
      <c r="B29" s="158"/>
      <c r="C29" s="162" t="s">
        <v>172</v>
      </c>
      <c r="D29" s="163" t="s">
        <v>175</v>
      </c>
      <c r="E29" s="151"/>
      <c r="F29" s="185"/>
      <c r="G29" s="185"/>
      <c r="H29" s="185"/>
      <c r="I29" s="185"/>
      <c r="J29" s="185"/>
      <c r="K29" s="185"/>
      <c r="L29" s="185"/>
    </row>
    <row r="30" spans="2:12" ht="33" x14ac:dyDescent="0.3">
      <c r="B30" s="158"/>
      <c r="C30" s="162" t="s">
        <v>176</v>
      </c>
      <c r="D30" s="163" t="s">
        <v>177</v>
      </c>
      <c r="E30" s="151"/>
      <c r="F30" s="185"/>
      <c r="G30" s="185"/>
      <c r="H30" s="185"/>
      <c r="I30" s="185"/>
      <c r="J30" s="185"/>
      <c r="K30" s="185"/>
      <c r="L30" s="185"/>
    </row>
    <row r="31" spans="2:12" ht="49.5" x14ac:dyDescent="0.3">
      <c r="B31" s="158"/>
      <c r="C31" s="162" t="s">
        <v>19</v>
      </c>
      <c r="D31" s="163" t="s">
        <v>178</v>
      </c>
      <c r="E31" s="151"/>
      <c r="F31" s="185"/>
      <c r="G31" s="185"/>
      <c r="H31" s="185"/>
      <c r="I31" s="185"/>
      <c r="J31" s="185"/>
      <c r="K31" s="185"/>
      <c r="L31" s="185"/>
    </row>
    <row r="32" spans="2:12" ht="33" x14ac:dyDescent="0.3">
      <c r="B32" s="158"/>
      <c r="C32" s="162" t="s">
        <v>179</v>
      </c>
      <c r="D32" s="163" t="s">
        <v>195</v>
      </c>
      <c r="E32" s="151"/>
      <c r="F32" s="146"/>
      <c r="G32" s="146"/>
      <c r="H32" s="146"/>
      <c r="I32" s="146"/>
      <c r="J32" s="146"/>
      <c r="K32" s="146"/>
      <c r="L32" s="146"/>
    </row>
    <row r="33" spans="2:5" ht="35.25" customHeight="1" x14ac:dyDescent="0.3">
      <c r="B33" s="158"/>
      <c r="C33" s="162" t="s">
        <v>180</v>
      </c>
      <c r="D33" s="164" t="s">
        <v>196</v>
      </c>
      <c r="E33" s="151"/>
    </row>
    <row r="34" spans="2:5" ht="16.5" x14ac:dyDescent="0.3">
      <c r="B34" s="158"/>
      <c r="C34" s="165"/>
      <c r="D34" s="166"/>
      <c r="E34" s="151"/>
    </row>
    <row r="35" spans="2:5" ht="16.5" x14ac:dyDescent="0.3">
      <c r="B35" s="158"/>
      <c r="C35" s="186" t="s">
        <v>162</v>
      </c>
      <c r="D35" s="186"/>
      <c r="E35" s="151"/>
    </row>
    <row r="36" spans="2:5" ht="26.25" customHeight="1" x14ac:dyDescent="0.3">
      <c r="B36" s="158"/>
      <c r="C36" s="193" t="s">
        <v>201</v>
      </c>
      <c r="D36" s="193"/>
      <c r="E36" s="151"/>
    </row>
    <row r="37" spans="2:5" ht="32.25" customHeight="1" x14ac:dyDescent="0.3">
      <c r="B37" s="158"/>
      <c r="C37" s="193"/>
      <c r="D37" s="193"/>
      <c r="E37" s="151"/>
    </row>
    <row r="38" spans="2:5" ht="16.5" x14ac:dyDescent="0.3">
      <c r="B38" s="158"/>
      <c r="C38" s="165"/>
      <c r="D38" s="166"/>
      <c r="E38" s="151"/>
    </row>
    <row r="39" spans="2:5" ht="16.5" x14ac:dyDescent="0.3">
      <c r="B39" s="158"/>
      <c r="C39" s="161" t="s">
        <v>166</v>
      </c>
      <c r="D39" s="161" t="s">
        <v>167</v>
      </c>
      <c r="E39" s="151"/>
    </row>
    <row r="40" spans="2:5" ht="66" x14ac:dyDescent="0.3">
      <c r="B40" s="158"/>
      <c r="C40" s="162" t="s">
        <v>185</v>
      </c>
      <c r="D40" s="163" t="s">
        <v>197</v>
      </c>
      <c r="E40" s="151"/>
    </row>
    <row r="41" spans="2:5" ht="66" x14ac:dyDescent="0.3">
      <c r="B41" s="158"/>
      <c r="C41" s="162" t="s">
        <v>186</v>
      </c>
      <c r="D41" s="163" t="s">
        <v>198</v>
      </c>
      <c r="E41" s="151"/>
    </row>
    <row r="42" spans="2:5" ht="66" x14ac:dyDescent="0.3">
      <c r="B42" s="158"/>
      <c r="C42" s="162" t="s">
        <v>187</v>
      </c>
      <c r="D42" s="163" t="s">
        <v>199</v>
      </c>
      <c r="E42" s="151"/>
    </row>
    <row r="43" spans="2:5" ht="16.5" x14ac:dyDescent="0.3">
      <c r="B43" s="158"/>
      <c r="C43" s="167" t="s">
        <v>188</v>
      </c>
      <c r="D43" s="168"/>
      <c r="E43" s="151"/>
    </row>
    <row r="44" spans="2:5" ht="16.5" x14ac:dyDescent="0.3">
      <c r="B44" s="158"/>
      <c r="C44" s="167" t="s">
        <v>189</v>
      </c>
      <c r="D44" s="168"/>
      <c r="E44" s="151"/>
    </row>
    <row r="45" spans="2:5" ht="82.5" customHeight="1" x14ac:dyDescent="0.3">
      <c r="B45" s="158"/>
      <c r="C45" s="162" t="s">
        <v>190</v>
      </c>
      <c r="D45" s="163" t="s">
        <v>200</v>
      </c>
      <c r="E45" s="151"/>
    </row>
    <row r="46" spans="2:5" ht="49.5" x14ac:dyDescent="0.3">
      <c r="B46" s="158"/>
      <c r="C46" s="162" t="s">
        <v>191</v>
      </c>
      <c r="D46" s="163" t="s">
        <v>194</v>
      </c>
      <c r="E46" s="151"/>
    </row>
    <row r="47" spans="2:5" ht="33" x14ac:dyDescent="0.3">
      <c r="B47" s="158"/>
      <c r="C47" s="162" t="s">
        <v>192</v>
      </c>
      <c r="D47" s="163" t="s">
        <v>193</v>
      </c>
      <c r="E47" s="151"/>
    </row>
    <row r="48" spans="2:5" ht="168" customHeight="1" x14ac:dyDescent="0.3">
      <c r="B48" s="158"/>
      <c r="C48" s="162" t="s">
        <v>49</v>
      </c>
      <c r="D48" s="164" t="s">
        <v>215</v>
      </c>
      <c r="E48" s="151"/>
    </row>
    <row r="49" spans="2:5" ht="16.5" x14ac:dyDescent="0.3">
      <c r="B49" s="158"/>
      <c r="C49" s="160"/>
      <c r="D49" s="160"/>
      <c r="E49" s="151"/>
    </row>
    <row r="50" spans="2:5" ht="16.5" x14ac:dyDescent="0.3">
      <c r="B50" s="158"/>
      <c r="C50" s="186" t="s">
        <v>202</v>
      </c>
      <c r="D50" s="186"/>
      <c r="E50" s="151"/>
    </row>
    <row r="51" spans="2:5" ht="16.5" x14ac:dyDescent="0.3">
      <c r="B51" s="158"/>
      <c r="C51" s="160"/>
      <c r="D51" s="160"/>
      <c r="E51" s="151"/>
    </row>
    <row r="52" spans="2:5" ht="16.5" x14ac:dyDescent="0.3">
      <c r="B52" s="158"/>
      <c r="C52" s="161" t="s">
        <v>166</v>
      </c>
      <c r="D52" s="161" t="s">
        <v>167</v>
      </c>
      <c r="E52" s="151"/>
    </row>
    <row r="53" spans="2:5" ht="81" customHeight="1" x14ac:dyDescent="0.3">
      <c r="B53" s="158"/>
      <c r="C53" s="162" t="s">
        <v>206</v>
      </c>
      <c r="D53" s="163" t="s">
        <v>204</v>
      </c>
      <c r="E53" s="151"/>
    </row>
    <row r="54" spans="2:5" ht="33" x14ac:dyDescent="0.3">
      <c r="B54" s="158"/>
      <c r="C54" s="162" t="s">
        <v>205</v>
      </c>
      <c r="D54" s="163" t="s">
        <v>207</v>
      </c>
      <c r="E54" s="151"/>
    </row>
    <row r="55" spans="2:5" ht="49.5" customHeight="1" x14ac:dyDescent="0.3">
      <c r="B55" s="158"/>
      <c r="C55" s="162" t="s">
        <v>8</v>
      </c>
      <c r="D55" s="164" t="s">
        <v>208</v>
      </c>
      <c r="E55" s="151"/>
    </row>
    <row r="56" spans="2:5" x14ac:dyDescent="0.25">
      <c r="B56" s="150"/>
      <c r="E56" s="151"/>
    </row>
    <row r="57" spans="2:5" ht="16.5" thickBot="1" x14ac:dyDescent="0.3">
      <c r="B57" s="152"/>
      <c r="C57" s="153"/>
      <c r="D57" s="153"/>
      <c r="E57" s="154"/>
    </row>
  </sheetData>
  <mergeCells count="24">
    <mergeCell ref="C50:D50"/>
    <mergeCell ref="B2:E3"/>
    <mergeCell ref="F31:L31"/>
    <mergeCell ref="C22:D22"/>
    <mergeCell ref="C13:D13"/>
    <mergeCell ref="C35:D35"/>
    <mergeCell ref="C36:D37"/>
    <mergeCell ref="F25:L25"/>
    <mergeCell ref="F26:L26"/>
    <mergeCell ref="F27:L27"/>
    <mergeCell ref="F28:L28"/>
    <mergeCell ref="F29:L29"/>
    <mergeCell ref="F30:L30"/>
    <mergeCell ref="F19:L19"/>
    <mergeCell ref="F20:L20"/>
    <mergeCell ref="F21:L21"/>
    <mergeCell ref="F22:L22"/>
    <mergeCell ref="F23:L23"/>
    <mergeCell ref="F24:L24"/>
    <mergeCell ref="F14:L14"/>
    <mergeCell ref="F15:L15"/>
    <mergeCell ref="F16:L16"/>
    <mergeCell ref="F17:L17"/>
    <mergeCell ref="F18:L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11F84-C22E-4570-A23A-8379854AD245}">
  <dimension ref="C2:M33"/>
  <sheetViews>
    <sheetView tabSelected="1" workbookViewId="0">
      <selection activeCell="E10" sqref="E10"/>
    </sheetView>
  </sheetViews>
  <sheetFormatPr baseColWidth="10" defaultRowHeight="16.5" x14ac:dyDescent="0.3"/>
  <cols>
    <col min="1" max="2" width="11.42578125" style="160"/>
    <col min="3" max="3" width="16.5703125" style="160" customWidth="1"/>
    <col min="4" max="4" width="20.28515625" style="160" customWidth="1"/>
    <col min="5" max="16384" width="11.42578125" style="160"/>
  </cols>
  <sheetData>
    <row r="2" spans="3:13" x14ac:dyDescent="0.3">
      <c r="C2" s="186" t="s">
        <v>219</v>
      </c>
      <c r="D2" s="186"/>
      <c r="E2" s="186"/>
      <c r="F2" s="186"/>
      <c r="G2" s="186"/>
      <c r="H2" s="186"/>
      <c r="I2" s="186"/>
      <c r="J2" s="186"/>
      <c r="K2" s="186"/>
      <c r="L2" s="186"/>
      <c r="M2" s="186"/>
    </row>
    <row r="4" spans="3:13" ht="38.25" x14ac:dyDescent="0.3">
      <c r="C4" s="285" t="s">
        <v>220</v>
      </c>
      <c r="D4" s="285" t="s">
        <v>221</v>
      </c>
      <c r="E4" s="286" t="s">
        <v>222</v>
      </c>
      <c r="F4" s="287" t="s">
        <v>223</v>
      </c>
      <c r="G4" s="288" t="s">
        <v>224</v>
      </c>
      <c r="H4" s="289" t="s">
        <v>225</v>
      </c>
      <c r="I4" s="290" t="s">
        <v>226</v>
      </c>
      <c r="J4" s="291" t="s">
        <v>227</v>
      </c>
      <c r="K4" s="292" t="s">
        <v>228</v>
      </c>
      <c r="L4" s="293" t="s">
        <v>229</v>
      </c>
    </row>
    <row r="5" spans="3:13" ht="51" x14ac:dyDescent="0.3">
      <c r="C5" s="175" t="s">
        <v>257</v>
      </c>
      <c r="D5" s="176" t="s">
        <v>258</v>
      </c>
      <c r="E5" s="177">
        <v>3</v>
      </c>
      <c r="F5" s="177"/>
      <c r="G5" s="178">
        <v>4</v>
      </c>
      <c r="H5" s="178"/>
      <c r="I5" s="178"/>
      <c r="J5" s="296">
        <v>4</v>
      </c>
      <c r="K5" s="179"/>
      <c r="L5" s="179"/>
    </row>
    <row r="6" spans="3:13" x14ac:dyDescent="0.3">
      <c r="C6" s="194" t="s">
        <v>230</v>
      </c>
      <c r="D6" s="194"/>
      <c r="E6" s="294">
        <f>SUM(E5:E5)</f>
        <v>3</v>
      </c>
      <c r="F6" s="295">
        <f>SUM(F5:F5)</f>
        <v>0</v>
      </c>
      <c r="G6" s="295">
        <f>SUM(G5:G5)</f>
        <v>4</v>
      </c>
      <c r="H6" s="295">
        <f>SUM(H5:H5)</f>
        <v>0</v>
      </c>
      <c r="I6" s="295">
        <f>SUM(I5:I5)</f>
        <v>0</v>
      </c>
      <c r="J6" s="295">
        <f>SUM(J5:J5)</f>
        <v>4</v>
      </c>
      <c r="K6" s="295">
        <f>SUM(K5:K5)</f>
        <v>0</v>
      </c>
      <c r="L6" s="295">
        <f>SUM(L5:L5)</f>
        <v>0</v>
      </c>
    </row>
    <row r="7" spans="3:13" x14ac:dyDescent="0.3">
      <c r="C7" s="180"/>
      <c r="D7" s="181"/>
      <c r="E7" s="182"/>
      <c r="F7" s="183">
        <f>F6/E6</f>
        <v>0</v>
      </c>
      <c r="G7" s="182"/>
      <c r="H7" s="183">
        <f>H6/G6</f>
        <v>0</v>
      </c>
      <c r="I7" s="183">
        <f>I6/G6</f>
        <v>0</v>
      </c>
      <c r="J7" s="183">
        <f>J6/G6</f>
        <v>1</v>
      </c>
      <c r="K7" s="183">
        <f>K6/G6</f>
        <v>0</v>
      </c>
      <c r="L7" s="183">
        <f>L6/G6</f>
        <v>0</v>
      </c>
    </row>
    <row r="9" spans="3:13" x14ac:dyDescent="0.3">
      <c r="C9" s="284"/>
      <c r="D9" s="284"/>
      <c r="E9" s="284"/>
      <c r="F9" s="284"/>
      <c r="G9" s="284"/>
      <c r="H9" s="284"/>
      <c r="I9" s="284"/>
      <c r="J9" s="284"/>
      <c r="K9" s="284"/>
      <c r="L9" s="284"/>
    </row>
    <row r="10" spans="3:13" x14ac:dyDescent="0.3">
      <c r="C10" s="284"/>
      <c r="D10" s="284"/>
      <c r="E10" s="284"/>
      <c r="F10" s="284"/>
      <c r="G10" s="284"/>
      <c r="H10" s="284"/>
      <c r="I10" s="284"/>
      <c r="J10" s="284"/>
      <c r="K10" s="284"/>
      <c r="L10" s="284"/>
    </row>
    <row r="15" spans="3:13" x14ac:dyDescent="0.3">
      <c r="C15" s="174"/>
      <c r="D15" s="174"/>
      <c r="E15" s="174"/>
      <c r="F15" s="174"/>
      <c r="G15" s="174"/>
      <c r="H15" s="174"/>
      <c r="I15" s="174"/>
      <c r="J15" s="174"/>
      <c r="K15" s="174"/>
      <c r="L15" s="174"/>
      <c r="M15" s="174"/>
    </row>
    <row r="33" spans="3:13" x14ac:dyDescent="0.3">
      <c r="C33" s="174"/>
      <c r="D33" s="174"/>
      <c r="E33" s="174"/>
      <c r="F33" s="174"/>
      <c r="G33" s="174"/>
      <c r="H33" s="174"/>
      <c r="I33" s="174"/>
      <c r="J33" s="174"/>
      <c r="K33" s="174"/>
      <c r="L33" s="174"/>
      <c r="M33" s="174"/>
    </row>
  </sheetData>
  <mergeCells count="2">
    <mergeCell ref="C2:M2"/>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A5E3-DAF6-45B1-91D2-0EEDFF86E8F7}">
  <dimension ref="A1:AA7"/>
  <sheetViews>
    <sheetView zoomScale="90" zoomScaleNormal="90" workbookViewId="0">
      <pane xSplit="5" topLeftCell="F1" activePane="topRight" state="frozen"/>
      <selection activeCell="B2" sqref="B2"/>
      <selection pane="topRight" activeCell="F4" sqref="F4"/>
    </sheetView>
  </sheetViews>
  <sheetFormatPr baseColWidth="10" defaultColWidth="11.42578125" defaultRowHeight="4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41.28515625" style="142" customWidth="1"/>
    <col min="7" max="7" width="18.85546875" style="142" customWidth="1"/>
    <col min="8" max="8" width="17.8554687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41.8554687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34.42578125" style="143" customWidth="1" outlineLevel="1"/>
    <col min="23" max="23" width="19.42578125" style="143" customWidth="1" outlineLevel="1"/>
    <col min="24" max="24" width="18" style="143" customWidth="1" outlineLevel="1"/>
    <col min="25" max="25" width="17" style="143" customWidth="1" outlineLevel="1"/>
    <col min="26" max="26" width="18.42578125" style="143" customWidth="1"/>
    <col min="27" max="27" width="11.42578125" style="143"/>
    <col min="28" max="16384" width="11.42578125" style="142"/>
  </cols>
  <sheetData>
    <row r="1" spans="1:27" ht="25.5" customHeight="1" x14ac:dyDescent="0.25">
      <c r="A1" s="172"/>
      <c r="B1" s="195" t="s">
        <v>160</v>
      </c>
      <c r="C1" s="195"/>
      <c r="D1" s="195"/>
      <c r="E1" s="195"/>
      <c r="F1" s="195"/>
      <c r="G1" s="198" t="s">
        <v>161</v>
      </c>
      <c r="H1" s="199"/>
      <c r="I1" s="199"/>
      <c r="J1" s="199"/>
      <c r="K1" s="199"/>
      <c r="L1" s="199"/>
      <c r="M1" s="199"/>
      <c r="N1" s="199"/>
      <c r="O1" s="199"/>
      <c r="P1" s="207" t="s">
        <v>162</v>
      </c>
      <c r="Q1" s="208"/>
      <c r="R1" s="208"/>
      <c r="S1" s="208"/>
      <c r="T1" s="208"/>
      <c r="U1" s="208"/>
      <c r="V1" s="208"/>
      <c r="W1" s="208"/>
      <c r="X1" s="209"/>
      <c r="Y1" s="206" t="s">
        <v>5</v>
      </c>
      <c r="Z1" s="206"/>
      <c r="AA1" s="206"/>
    </row>
    <row r="2" spans="1:27" ht="34.5" customHeight="1" x14ac:dyDescent="0.25">
      <c r="A2" s="210"/>
      <c r="B2" s="202" t="s">
        <v>7</v>
      </c>
      <c r="C2" s="202" t="s">
        <v>8</v>
      </c>
      <c r="D2" s="202" t="s">
        <v>11</v>
      </c>
      <c r="E2" s="202" t="s">
        <v>12</v>
      </c>
      <c r="F2" s="202" t="s">
        <v>13</v>
      </c>
      <c r="G2" s="203" t="s">
        <v>14</v>
      </c>
      <c r="H2" s="196" t="s">
        <v>182</v>
      </c>
      <c r="I2" s="200" t="s">
        <v>55</v>
      </c>
      <c r="J2" s="200" t="s">
        <v>56</v>
      </c>
      <c r="K2" s="211" t="s">
        <v>16</v>
      </c>
      <c r="L2" s="211" t="s">
        <v>176</v>
      </c>
      <c r="M2" s="211" t="s">
        <v>19</v>
      </c>
      <c r="N2" s="212" t="s">
        <v>183</v>
      </c>
      <c r="O2" s="213" t="s">
        <v>184</v>
      </c>
      <c r="P2" s="204" t="s">
        <v>203</v>
      </c>
      <c r="Q2" s="205"/>
      <c r="R2" s="205"/>
      <c r="S2" s="205"/>
      <c r="T2" s="205"/>
      <c r="U2" s="205"/>
      <c r="V2" s="205"/>
      <c r="W2" s="205"/>
      <c r="X2" s="205"/>
      <c r="Y2" s="206"/>
      <c r="Z2" s="206"/>
      <c r="AA2" s="206"/>
    </row>
    <row r="3" spans="1:27" ht="39.75" customHeight="1" x14ac:dyDescent="0.25">
      <c r="A3" s="210"/>
      <c r="B3" s="202"/>
      <c r="C3" s="202"/>
      <c r="D3" s="202"/>
      <c r="E3" s="202"/>
      <c r="F3" s="202"/>
      <c r="G3" s="282"/>
      <c r="H3" s="197"/>
      <c r="I3" s="201"/>
      <c r="J3" s="261"/>
      <c r="K3" s="200"/>
      <c r="L3" s="200"/>
      <c r="M3" s="200"/>
      <c r="N3" s="262"/>
      <c r="O3" s="214"/>
      <c r="P3" s="147" t="s">
        <v>39</v>
      </c>
      <c r="Q3" s="147" t="s">
        <v>209</v>
      </c>
      <c r="R3" s="147" t="s">
        <v>41</v>
      </c>
      <c r="S3" s="147" t="s">
        <v>42</v>
      </c>
      <c r="T3" s="147" t="s">
        <v>47</v>
      </c>
      <c r="U3" s="147" t="s">
        <v>44</v>
      </c>
      <c r="V3" s="147" t="s">
        <v>45</v>
      </c>
      <c r="W3" s="147" t="s">
        <v>216</v>
      </c>
      <c r="X3" s="147" t="s">
        <v>46</v>
      </c>
      <c r="Y3" s="148" t="s">
        <v>206</v>
      </c>
      <c r="Z3" s="148" t="s">
        <v>205</v>
      </c>
      <c r="AA3" s="148" t="s">
        <v>8</v>
      </c>
    </row>
    <row r="4" spans="1:27" ht="45" customHeight="1" x14ac:dyDescent="0.25">
      <c r="B4" s="264" t="s">
        <v>218</v>
      </c>
      <c r="C4" s="265" t="s">
        <v>231</v>
      </c>
      <c r="D4" s="266" t="s">
        <v>232</v>
      </c>
      <c r="E4" s="267">
        <v>1</v>
      </c>
      <c r="F4" s="268" t="s">
        <v>233</v>
      </c>
      <c r="G4" s="149"/>
      <c r="H4" s="269" t="s">
        <v>236</v>
      </c>
      <c r="I4" s="270" t="s">
        <v>248</v>
      </c>
      <c r="J4" s="271">
        <v>3</v>
      </c>
      <c r="K4" s="149"/>
      <c r="L4" s="272" t="s">
        <v>242</v>
      </c>
      <c r="M4" s="171">
        <v>1</v>
      </c>
      <c r="N4" s="273">
        <v>44767</v>
      </c>
      <c r="O4" s="273">
        <v>45132</v>
      </c>
      <c r="P4" s="274">
        <v>44926</v>
      </c>
      <c r="Q4" s="275" t="s">
        <v>249</v>
      </c>
      <c r="R4" s="276" t="s">
        <v>244</v>
      </c>
      <c r="S4" s="169">
        <f>(IF(R4="","",IF(OR($J4=0,$J4="",P4=""),"",R4/$J4)))</f>
        <v>0.16666666666666666</v>
      </c>
      <c r="T4" s="169">
        <f>(IF(OR($M4="",S4=""),"",IF(OR($M4=0,S4=0),0,IF((S4*100%)/$M4&gt;100%,100%,(S4*100%)/$M4))))</f>
        <v>0.16666666666666666</v>
      </c>
      <c r="U4" s="170" t="str">
        <f>IF(R4="","",IF(T4&lt;100%, IF(T4&lt;100%, "ALERTA","EN TERMINO"), IF(T4=100%, "OK", "EN TERMINO")))</f>
        <v>ALERTA</v>
      </c>
      <c r="V4" s="259" t="s">
        <v>250</v>
      </c>
      <c r="W4" s="173" t="str">
        <f>IF(T4=100%,IF(T4&gt;=100%,"CUMPLIDA","PENDIENTE"),IF(T4&lt;10%,"INCUMPLIDA","PENDIENTE"))</f>
        <v>PENDIENTE</v>
      </c>
      <c r="X4" s="263" t="s">
        <v>247</v>
      </c>
      <c r="Y4" s="277" t="str">
        <f>IF(X4="CUMPLIDA","CERRADO","ABIERTO")</f>
        <v>ABIERTO</v>
      </c>
      <c r="Z4" s="171" t="s">
        <v>217</v>
      </c>
      <c r="AA4" s="283" t="s">
        <v>256</v>
      </c>
    </row>
    <row r="5" spans="1:27" ht="45" customHeight="1" x14ac:dyDescent="0.25">
      <c r="B5" s="264" t="s">
        <v>218</v>
      </c>
      <c r="C5" s="265"/>
      <c r="D5" s="266" t="s">
        <v>232</v>
      </c>
      <c r="E5" s="267">
        <v>2</v>
      </c>
      <c r="F5" s="268" t="s">
        <v>234</v>
      </c>
      <c r="G5" s="149"/>
      <c r="H5" s="269" t="s">
        <v>237</v>
      </c>
      <c r="I5" s="278" t="s">
        <v>240</v>
      </c>
      <c r="J5" s="271">
        <v>3</v>
      </c>
      <c r="K5" s="149"/>
      <c r="L5" s="272" t="s">
        <v>242</v>
      </c>
      <c r="M5" s="171">
        <v>1</v>
      </c>
      <c r="N5" s="273">
        <v>44767</v>
      </c>
      <c r="O5" s="273">
        <v>45132</v>
      </c>
      <c r="P5" s="274">
        <v>44926</v>
      </c>
      <c r="Q5" s="275" t="s">
        <v>251</v>
      </c>
      <c r="R5" s="276" t="s">
        <v>244</v>
      </c>
      <c r="S5" s="169">
        <f t="shared" ref="S5:S7" si="0">(IF(R5="","",IF(OR($J5=0,$J5="",P5=""),"",R5/$J5)))</f>
        <v>0.16666666666666666</v>
      </c>
      <c r="T5" s="169">
        <f t="shared" ref="T5:T7" si="1">(IF(OR($M5="",S5=""),"",IF(OR($M5=0,S5=0),0,IF((S5*100%)/$M5&gt;100%,100%,(S5*100%)/$M5))))</f>
        <v>0.16666666666666666</v>
      </c>
      <c r="U5" s="170" t="str">
        <f t="shared" ref="U5:U7" si="2">IF(R5="","",IF(T5&lt;100%, IF(T5&lt;100%, "ALERTA","EN TERMINO"), IF(T5=100%, "OK", "EN TERMINO")))</f>
        <v>ALERTA</v>
      </c>
      <c r="V5" s="259" t="s">
        <v>252</v>
      </c>
      <c r="W5" s="173" t="str">
        <f t="shared" ref="W5:W7" si="3">IF(T5=100%,IF(T5&gt;=100%,"CUMPLIDA","PENDIENTE"),IF(T5&lt;10%,"INCUMPLIDA","PENDIENTE"))</f>
        <v>PENDIENTE</v>
      </c>
      <c r="X5" s="263" t="s">
        <v>247</v>
      </c>
      <c r="Y5" s="277" t="str">
        <f t="shared" ref="Y5:Y7" si="4">IF(X5="CUMPLIDA","CERRADO","ABIERTO")</f>
        <v>ABIERTO</v>
      </c>
      <c r="Z5" s="171" t="s">
        <v>217</v>
      </c>
      <c r="AA5" s="283" t="s">
        <v>256</v>
      </c>
    </row>
    <row r="6" spans="1:27" ht="45" customHeight="1" x14ac:dyDescent="0.25">
      <c r="B6" s="264" t="s">
        <v>218</v>
      </c>
      <c r="C6" s="265"/>
      <c r="D6" s="266" t="s">
        <v>232</v>
      </c>
      <c r="E6" s="279">
        <v>3</v>
      </c>
      <c r="F6" s="280" t="s">
        <v>235</v>
      </c>
      <c r="G6" s="149"/>
      <c r="H6" s="269" t="s">
        <v>238</v>
      </c>
      <c r="I6" s="278" t="s">
        <v>253</v>
      </c>
      <c r="J6" s="271">
        <v>2</v>
      </c>
      <c r="K6" s="149"/>
      <c r="L6" s="272" t="s">
        <v>242</v>
      </c>
      <c r="M6" s="171">
        <v>1</v>
      </c>
      <c r="N6" s="273">
        <v>44767</v>
      </c>
      <c r="O6" s="273">
        <v>45132</v>
      </c>
      <c r="P6" s="274">
        <v>44926</v>
      </c>
      <c r="Q6" s="275" t="s">
        <v>254</v>
      </c>
      <c r="R6" s="276">
        <v>1.5</v>
      </c>
      <c r="S6" s="169">
        <f t="shared" si="0"/>
        <v>0.75</v>
      </c>
      <c r="T6" s="169">
        <f t="shared" si="1"/>
        <v>0.75</v>
      </c>
      <c r="U6" s="170" t="str">
        <f t="shared" si="2"/>
        <v>ALERTA</v>
      </c>
      <c r="V6" s="260" t="s">
        <v>245</v>
      </c>
      <c r="W6" s="173" t="str">
        <f t="shared" si="3"/>
        <v>PENDIENTE</v>
      </c>
      <c r="X6" s="263" t="s">
        <v>247</v>
      </c>
      <c r="Y6" s="277" t="str">
        <f t="shared" si="4"/>
        <v>ABIERTO</v>
      </c>
      <c r="Z6" s="171" t="s">
        <v>217</v>
      </c>
      <c r="AA6" s="283" t="s">
        <v>256</v>
      </c>
    </row>
    <row r="7" spans="1:27" ht="45" customHeight="1" x14ac:dyDescent="0.25">
      <c r="B7" s="264" t="s">
        <v>218</v>
      </c>
      <c r="C7" s="265"/>
      <c r="D7" s="266" t="s">
        <v>232</v>
      </c>
      <c r="E7" s="267">
        <v>3</v>
      </c>
      <c r="F7" s="280" t="s">
        <v>235</v>
      </c>
      <c r="G7" s="149"/>
      <c r="H7" s="268" t="s">
        <v>239</v>
      </c>
      <c r="I7" s="278" t="s">
        <v>241</v>
      </c>
      <c r="J7" s="281">
        <v>3</v>
      </c>
      <c r="K7" s="149"/>
      <c r="L7" s="272" t="s">
        <v>243</v>
      </c>
      <c r="M7" s="171">
        <v>1</v>
      </c>
      <c r="N7" s="273">
        <v>44767</v>
      </c>
      <c r="O7" s="273">
        <v>45132</v>
      </c>
      <c r="P7" s="274">
        <v>44926</v>
      </c>
      <c r="Q7" s="275" t="s">
        <v>255</v>
      </c>
      <c r="R7" s="276">
        <v>0.5</v>
      </c>
      <c r="S7" s="169">
        <f t="shared" si="0"/>
        <v>0.16666666666666666</v>
      </c>
      <c r="T7" s="169">
        <f t="shared" si="1"/>
        <v>0.16666666666666666</v>
      </c>
      <c r="U7" s="170" t="str">
        <f t="shared" si="2"/>
        <v>ALERTA</v>
      </c>
      <c r="V7" s="260" t="s">
        <v>246</v>
      </c>
      <c r="W7" s="173" t="str">
        <f t="shared" si="3"/>
        <v>PENDIENTE</v>
      </c>
      <c r="X7" s="263" t="s">
        <v>247</v>
      </c>
      <c r="Y7" s="277" t="str">
        <f t="shared" si="4"/>
        <v>ABIERTO</v>
      </c>
      <c r="Z7" s="171" t="s">
        <v>217</v>
      </c>
      <c r="AA7" s="283" t="s">
        <v>256</v>
      </c>
    </row>
  </sheetData>
  <mergeCells count="21">
    <mergeCell ref="C4:C7"/>
    <mergeCell ref="P2:X2"/>
    <mergeCell ref="Y1:AA2"/>
    <mergeCell ref="P1:X1"/>
    <mergeCell ref="A2:A3"/>
    <mergeCell ref="B2:B3"/>
    <mergeCell ref="C2:C3"/>
    <mergeCell ref="K2:K3"/>
    <mergeCell ref="L2:L3"/>
    <mergeCell ref="M2:M3"/>
    <mergeCell ref="N2:N3"/>
    <mergeCell ref="O2:O3"/>
    <mergeCell ref="B1:F1"/>
    <mergeCell ref="H2:H3"/>
    <mergeCell ref="G1:O1"/>
    <mergeCell ref="I2:I3"/>
    <mergeCell ref="D2:D3"/>
    <mergeCell ref="E2:E3"/>
    <mergeCell ref="F2:F3"/>
    <mergeCell ref="G2:G3"/>
    <mergeCell ref="J2:J3"/>
  </mergeCells>
  <conditionalFormatting sqref="P4:P7">
    <cfRule type="containsText" dxfId="149" priority="23" operator="containsText" text="cerrada">
      <formula>NOT(ISERROR(SEARCH("cerrada",P4)))</formula>
    </cfRule>
    <cfRule type="containsText" dxfId="148" priority="24" operator="containsText" text="cerrado">
      <formula>NOT(ISERROR(SEARCH("cerrado",P4)))</formula>
    </cfRule>
    <cfRule type="containsText" dxfId="147" priority="25" operator="containsText" text="Abierto">
      <formula>NOT(ISERROR(SEARCH("Abierto",P4)))</formula>
    </cfRule>
  </conditionalFormatting>
  <conditionalFormatting sqref="Y4:Y7">
    <cfRule type="containsText" dxfId="140" priority="12" operator="containsText" text="cerrada">
      <formula>NOT(ISERROR(SEARCH("cerrada",Y4)))</formula>
    </cfRule>
    <cfRule type="containsText" dxfId="139" priority="13" operator="containsText" text="cerrado">
      <formula>NOT(ISERROR(SEARCH("cerrado",Y4)))</formula>
    </cfRule>
    <cfRule type="containsText" dxfId="138" priority="14" operator="containsText" text="Abierto">
      <formula>NOT(ISERROR(SEARCH("Abierto",Y4)))</formula>
    </cfRule>
  </conditionalFormatting>
  <conditionalFormatting sqref="U4:U7">
    <cfRule type="containsText" dxfId="134" priority="7" stopIfTrue="1" operator="containsText" text="EN TERMINO">
      <formula>NOT(ISERROR(SEARCH("EN TERMINO",U4)))</formula>
    </cfRule>
    <cfRule type="containsText" priority="8" operator="containsText" text="AMARILLO">
      <formula>NOT(ISERROR(SEARCH("AMARILLO",U4)))</formula>
    </cfRule>
    <cfRule type="containsText" dxfId="133" priority="9" stopIfTrue="1" operator="containsText" text="ALERTA">
      <formula>NOT(ISERROR(SEARCH("ALERTA",U4)))</formula>
    </cfRule>
    <cfRule type="containsText" dxfId="132" priority="10" stopIfTrue="1" operator="containsText" text="OK">
      <formula>NOT(ISERROR(SEARCH("OK",U4)))</formula>
    </cfRule>
  </conditionalFormatting>
  <conditionalFormatting sqref="U4:U7">
    <cfRule type="dataBar" priority="11">
      <dataBar>
        <cfvo type="min"/>
        <cfvo type="max"/>
        <color rgb="FF638EC6"/>
      </dataBar>
    </cfRule>
  </conditionalFormatting>
  <conditionalFormatting sqref="W4:W7">
    <cfRule type="containsText" dxfId="128" priority="3" stopIfTrue="1" operator="containsText" text="CUMPLIDA">
      <formula>NOT(ISERROR(SEARCH("CUMPLIDA",W4)))</formula>
    </cfRule>
  </conditionalFormatting>
  <conditionalFormatting sqref="W4:W7">
    <cfRule type="containsText" dxfId="127" priority="2" stopIfTrue="1" operator="containsText" text="INCUMPLIDA">
      <formula>NOT(ISERROR(SEARCH("INCUMPLIDA",W4)))</formula>
    </cfRule>
  </conditionalFormatting>
  <conditionalFormatting sqref="W4:W7">
    <cfRule type="containsText" dxfId="126" priority="1" stopIfTrue="1" operator="containsText" text="PENDIENTE">
      <formula>NOT(ISERROR(SEARCH("PENDIENTE",W4)))</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20"/>
      <c r="B1" s="220"/>
      <c r="C1" s="220"/>
      <c r="D1" s="220"/>
      <c r="E1" s="220"/>
      <c r="F1" s="220"/>
      <c r="G1" s="220"/>
      <c r="H1" s="219" t="s">
        <v>0</v>
      </c>
      <c r="I1" s="219"/>
      <c r="J1" s="219"/>
      <c r="K1" s="219"/>
      <c r="L1" s="219"/>
      <c r="M1" s="219"/>
      <c r="N1" s="219"/>
      <c r="O1" s="219"/>
      <c r="P1" s="219"/>
      <c r="Q1" s="219"/>
      <c r="R1" s="219"/>
      <c r="S1" s="46"/>
      <c r="T1" s="221" t="s">
        <v>1</v>
      </c>
      <c r="U1" s="221"/>
      <c r="V1" s="221"/>
      <c r="W1" s="221"/>
      <c r="X1" s="221"/>
      <c r="Y1" s="221"/>
      <c r="Z1" s="221"/>
      <c r="AA1" s="221"/>
      <c r="AB1" s="221"/>
      <c r="AC1" s="222" t="s">
        <v>2</v>
      </c>
      <c r="AD1" s="222"/>
      <c r="AE1" s="222"/>
      <c r="AF1" s="222"/>
      <c r="AG1" s="222"/>
      <c r="AH1" s="222"/>
      <c r="AI1" s="222"/>
      <c r="AJ1" s="222"/>
      <c r="AK1" s="51"/>
      <c r="AL1" s="223" t="s">
        <v>3</v>
      </c>
      <c r="AM1" s="223"/>
      <c r="AN1" s="223"/>
      <c r="AO1" s="223"/>
      <c r="AP1" s="223"/>
      <c r="AQ1" s="223"/>
      <c r="AR1" s="223"/>
      <c r="AS1" s="223"/>
      <c r="AT1" s="52"/>
      <c r="AU1" s="215" t="s">
        <v>4</v>
      </c>
      <c r="AV1" s="215"/>
      <c r="AW1" s="215"/>
      <c r="AX1" s="215"/>
      <c r="AY1" s="215"/>
      <c r="AZ1" s="215"/>
      <c r="BA1" s="215"/>
      <c r="BB1" s="215"/>
      <c r="BC1" s="53"/>
      <c r="BD1" s="217" t="s">
        <v>5</v>
      </c>
      <c r="BE1" s="217"/>
      <c r="BF1" s="217"/>
      <c r="BG1" s="217"/>
      <c r="BH1" s="217"/>
      <c r="BI1" s="30"/>
      <c r="BJ1" s="30"/>
      <c r="BK1" s="30"/>
    </row>
    <row r="2" spans="1:63" ht="39.950000000000003" customHeight="1" x14ac:dyDescent="0.25">
      <c r="A2" s="218" t="s">
        <v>6</v>
      </c>
      <c r="B2" s="218" t="s">
        <v>7</v>
      </c>
      <c r="C2" s="218" t="s">
        <v>8</v>
      </c>
      <c r="D2" s="218" t="s">
        <v>9</v>
      </c>
      <c r="E2" s="218" t="s">
        <v>10</v>
      </c>
      <c r="F2" s="218" t="s">
        <v>11</v>
      </c>
      <c r="G2" s="218" t="s">
        <v>13</v>
      </c>
      <c r="H2" s="216" t="s">
        <v>14</v>
      </c>
      <c r="I2" s="219" t="s">
        <v>15</v>
      </c>
      <c r="J2" s="219"/>
      <c r="K2" s="219"/>
      <c r="L2" s="216" t="s">
        <v>16</v>
      </c>
      <c r="M2" s="216" t="s">
        <v>17</v>
      </c>
      <c r="N2" s="216" t="s">
        <v>18</v>
      </c>
      <c r="O2" s="216" t="s">
        <v>19</v>
      </c>
      <c r="P2" s="216" t="s">
        <v>20</v>
      </c>
      <c r="Q2" s="216" t="s">
        <v>21</v>
      </c>
      <c r="R2" s="216" t="s">
        <v>22</v>
      </c>
      <c r="S2" s="44"/>
      <c r="T2" s="225" t="s">
        <v>23</v>
      </c>
      <c r="U2" s="225" t="s">
        <v>24</v>
      </c>
      <c r="V2" s="225" t="s">
        <v>25</v>
      </c>
      <c r="W2" s="225" t="s">
        <v>26</v>
      </c>
      <c r="X2" s="225" t="s">
        <v>27</v>
      </c>
      <c r="Y2" s="225" t="s">
        <v>28</v>
      </c>
      <c r="Z2" s="225" t="s">
        <v>29</v>
      </c>
      <c r="AA2" s="225" t="s">
        <v>30</v>
      </c>
      <c r="AB2" s="45"/>
      <c r="AC2" s="224" t="s">
        <v>31</v>
      </c>
      <c r="AD2" s="224" t="s">
        <v>131</v>
      </c>
      <c r="AE2" s="224" t="s">
        <v>33</v>
      </c>
      <c r="AF2" s="224" t="s">
        <v>34</v>
      </c>
      <c r="AG2" s="224" t="s">
        <v>35</v>
      </c>
      <c r="AH2" s="224" t="s">
        <v>36</v>
      </c>
      <c r="AI2" s="224" t="s">
        <v>37</v>
      </c>
      <c r="AJ2" s="224" t="s">
        <v>38</v>
      </c>
      <c r="AK2" s="43"/>
      <c r="AL2" s="226" t="s">
        <v>39</v>
      </c>
      <c r="AM2" s="226" t="s">
        <v>40</v>
      </c>
      <c r="AN2" s="226" t="s">
        <v>41</v>
      </c>
      <c r="AO2" s="226" t="s">
        <v>42</v>
      </c>
      <c r="AP2" s="226" t="s">
        <v>43</v>
      </c>
      <c r="AQ2" s="226" t="s">
        <v>44</v>
      </c>
      <c r="AR2" s="226" t="s">
        <v>45</v>
      </c>
      <c r="AS2" s="226" t="s">
        <v>46</v>
      </c>
      <c r="AT2" s="48"/>
      <c r="AU2" s="228" t="s">
        <v>39</v>
      </c>
      <c r="AV2" s="47"/>
      <c r="AW2" s="228" t="s">
        <v>40</v>
      </c>
      <c r="AX2" s="228" t="s">
        <v>41</v>
      </c>
      <c r="AY2" s="228" t="s">
        <v>42</v>
      </c>
      <c r="AZ2" s="228" t="s">
        <v>47</v>
      </c>
      <c r="BA2" s="228" t="s">
        <v>44</v>
      </c>
      <c r="BB2" s="228" t="s">
        <v>45</v>
      </c>
      <c r="BC2" s="228" t="s">
        <v>48</v>
      </c>
      <c r="BD2" s="227" t="s">
        <v>49</v>
      </c>
      <c r="BE2" s="227" t="s">
        <v>50</v>
      </c>
      <c r="BF2" s="227" t="s">
        <v>51</v>
      </c>
      <c r="BG2" s="227" t="s">
        <v>52</v>
      </c>
      <c r="BH2" s="229" t="s">
        <v>53</v>
      </c>
      <c r="BI2" s="227" t="s">
        <v>51</v>
      </c>
      <c r="BJ2" s="227" t="s">
        <v>52</v>
      </c>
      <c r="BK2" s="229" t="s">
        <v>53</v>
      </c>
    </row>
    <row r="3" spans="1:63" ht="39.950000000000003" customHeight="1" x14ac:dyDescent="0.25">
      <c r="A3" s="218"/>
      <c r="B3" s="218"/>
      <c r="C3" s="218"/>
      <c r="D3" s="218"/>
      <c r="E3" s="218"/>
      <c r="F3" s="218"/>
      <c r="G3" s="218"/>
      <c r="H3" s="216"/>
      <c r="I3" s="34" t="s">
        <v>54</v>
      </c>
      <c r="J3" s="44" t="s">
        <v>55</v>
      </c>
      <c r="K3" s="44" t="s">
        <v>56</v>
      </c>
      <c r="L3" s="216"/>
      <c r="M3" s="216"/>
      <c r="N3" s="216"/>
      <c r="O3" s="216"/>
      <c r="P3" s="216"/>
      <c r="Q3" s="216"/>
      <c r="R3" s="216"/>
      <c r="S3" s="44" t="s">
        <v>57</v>
      </c>
      <c r="T3" s="225"/>
      <c r="U3" s="225"/>
      <c r="V3" s="225"/>
      <c r="W3" s="225"/>
      <c r="X3" s="225"/>
      <c r="Y3" s="225"/>
      <c r="Z3" s="225"/>
      <c r="AA3" s="225"/>
      <c r="AB3" s="45" t="s">
        <v>49</v>
      </c>
      <c r="AC3" s="224"/>
      <c r="AD3" s="224"/>
      <c r="AE3" s="224"/>
      <c r="AF3" s="224"/>
      <c r="AG3" s="224"/>
      <c r="AH3" s="224"/>
      <c r="AI3" s="224"/>
      <c r="AJ3" s="224"/>
      <c r="AK3" s="43" t="s">
        <v>49</v>
      </c>
      <c r="AL3" s="226"/>
      <c r="AM3" s="226"/>
      <c r="AN3" s="226"/>
      <c r="AO3" s="226"/>
      <c r="AP3" s="226"/>
      <c r="AQ3" s="226"/>
      <c r="AR3" s="226"/>
      <c r="AS3" s="226"/>
      <c r="AT3" s="48" t="s">
        <v>49</v>
      </c>
      <c r="AU3" s="228"/>
      <c r="AV3" s="47" t="s">
        <v>58</v>
      </c>
      <c r="AW3" s="228"/>
      <c r="AX3" s="228"/>
      <c r="AY3" s="228"/>
      <c r="AZ3" s="228"/>
      <c r="BA3" s="228"/>
      <c r="BB3" s="228"/>
      <c r="BC3" s="228"/>
      <c r="BD3" s="227"/>
      <c r="BE3" s="227"/>
      <c r="BF3" s="227"/>
      <c r="BG3" s="227"/>
      <c r="BH3" s="229"/>
      <c r="BI3" s="227"/>
      <c r="BJ3" s="227"/>
      <c r="BK3" s="229"/>
    </row>
    <row r="4" spans="1:63" ht="39.950000000000003" customHeight="1" x14ac:dyDescent="0.25">
      <c r="A4" s="1" t="s">
        <v>59</v>
      </c>
      <c r="B4" s="1" t="s">
        <v>60</v>
      </c>
      <c r="C4" s="1" t="s">
        <v>61</v>
      </c>
      <c r="D4" s="1" t="s">
        <v>59</v>
      </c>
      <c r="E4" s="1" t="s">
        <v>62</v>
      </c>
      <c r="F4" s="1" t="s">
        <v>60</v>
      </c>
      <c r="G4" s="1" t="s">
        <v>63</v>
      </c>
      <c r="H4" s="2" t="s">
        <v>64</v>
      </c>
      <c r="I4" s="35" t="s">
        <v>65</v>
      </c>
      <c r="J4" s="2"/>
      <c r="K4" s="2" t="s">
        <v>66</v>
      </c>
      <c r="L4" s="2" t="s">
        <v>60</v>
      </c>
      <c r="M4" s="2" t="s">
        <v>60</v>
      </c>
      <c r="N4" s="2" t="s">
        <v>67</v>
      </c>
      <c r="O4" s="2" t="s">
        <v>60</v>
      </c>
      <c r="P4" s="2" t="s">
        <v>68</v>
      </c>
      <c r="Q4" s="2" t="s">
        <v>59</v>
      </c>
      <c r="R4" s="2" t="s">
        <v>59</v>
      </c>
      <c r="S4" s="2" t="s">
        <v>59</v>
      </c>
      <c r="T4" s="26" t="s">
        <v>59</v>
      </c>
      <c r="U4" s="26" t="s">
        <v>69</v>
      </c>
      <c r="V4" s="26" t="s">
        <v>70</v>
      </c>
      <c r="W4" s="26" t="s">
        <v>71</v>
      </c>
      <c r="X4" s="26" t="s">
        <v>71</v>
      </c>
      <c r="Y4" s="26" t="s">
        <v>67</v>
      </c>
      <c r="Z4" s="26" t="s">
        <v>72</v>
      </c>
      <c r="AA4" s="26" t="s">
        <v>60</v>
      </c>
      <c r="AB4" s="26" t="s">
        <v>73</v>
      </c>
      <c r="AC4" s="27" t="s">
        <v>59</v>
      </c>
      <c r="AD4" s="27" t="s">
        <v>69</v>
      </c>
      <c r="AE4" s="27" t="s">
        <v>70</v>
      </c>
      <c r="AF4" s="27" t="s">
        <v>71</v>
      </c>
      <c r="AG4" s="27" t="s">
        <v>71</v>
      </c>
      <c r="AH4" s="27" t="s">
        <v>67</v>
      </c>
      <c r="AI4" s="27" t="s">
        <v>72</v>
      </c>
      <c r="AJ4" s="27" t="s">
        <v>60</v>
      </c>
      <c r="AK4" s="27"/>
      <c r="AL4" s="28" t="s">
        <v>59</v>
      </c>
      <c r="AM4" s="28" t="s">
        <v>69</v>
      </c>
      <c r="AN4" s="28" t="s">
        <v>70</v>
      </c>
      <c r="AO4" s="28" t="s">
        <v>71</v>
      </c>
      <c r="AP4" s="28" t="s">
        <v>71</v>
      </c>
      <c r="AQ4" s="28" t="s">
        <v>67</v>
      </c>
      <c r="AR4" s="28" t="s">
        <v>72</v>
      </c>
      <c r="AS4" s="28" t="s">
        <v>60</v>
      </c>
      <c r="AT4" s="28"/>
      <c r="AU4" s="29" t="s">
        <v>59</v>
      </c>
      <c r="AV4" s="29"/>
      <c r="AW4" s="29" t="s">
        <v>69</v>
      </c>
      <c r="AX4" s="29" t="s">
        <v>70</v>
      </c>
      <c r="AY4" s="29" t="s">
        <v>71</v>
      </c>
      <c r="AZ4" s="29" t="s">
        <v>71</v>
      </c>
      <c r="BA4" s="29" t="s">
        <v>67</v>
      </c>
      <c r="BB4" s="29" t="s">
        <v>72</v>
      </c>
      <c r="BC4" s="29"/>
      <c r="BD4" s="50" t="s">
        <v>73</v>
      </c>
      <c r="BE4" s="50"/>
      <c r="BF4" s="50" t="s">
        <v>73</v>
      </c>
      <c r="BG4" s="50" t="s">
        <v>60</v>
      </c>
      <c r="BH4" s="229"/>
      <c r="BI4" s="50" t="s">
        <v>73</v>
      </c>
      <c r="BJ4" s="50" t="s">
        <v>60</v>
      </c>
      <c r="BK4" s="229"/>
    </row>
    <row r="5" spans="1:63" ht="39.950000000000003" customHeight="1" x14ac:dyDescent="0.25">
      <c r="A5" s="58"/>
      <c r="B5" s="49" t="s">
        <v>75</v>
      </c>
      <c r="C5" s="230" t="s">
        <v>83</v>
      </c>
      <c r="D5" s="123">
        <v>44677</v>
      </c>
      <c r="E5" s="104" t="s">
        <v>84</v>
      </c>
      <c r="F5" s="124" t="s">
        <v>85</v>
      </c>
      <c r="G5" s="124" t="s">
        <v>86</v>
      </c>
      <c r="H5" s="54" t="s">
        <v>87</v>
      </c>
      <c r="I5" s="54" t="s">
        <v>88</v>
      </c>
      <c r="J5" s="54" t="s">
        <v>89</v>
      </c>
      <c r="K5" s="40">
        <v>1</v>
      </c>
      <c r="L5" s="40" t="s">
        <v>80</v>
      </c>
      <c r="M5" s="54" t="s">
        <v>90</v>
      </c>
      <c r="N5" s="54" t="s">
        <v>91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75</v>
      </c>
      <c r="C6" s="231"/>
      <c r="D6" s="123">
        <v>44677</v>
      </c>
      <c r="E6" s="104" t="s">
        <v>84</v>
      </c>
      <c r="F6" s="124" t="s">
        <v>85</v>
      </c>
      <c r="G6" s="125" t="s">
        <v>92</v>
      </c>
      <c r="H6" s="54" t="s">
        <v>93</v>
      </c>
      <c r="I6" s="54" t="s">
        <v>94</v>
      </c>
      <c r="J6" s="54" t="s">
        <v>95</v>
      </c>
      <c r="K6" s="40">
        <v>1</v>
      </c>
      <c r="L6" s="40" t="s">
        <v>80</v>
      </c>
      <c r="M6" s="54" t="s">
        <v>90</v>
      </c>
      <c r="N6" s="54" t="s">
        <v>91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75</v>
      </c>
      <c r="C7" s="231"/>
      <c r="D7" s="123">
        <v>44677</v>
      </c>
      <c r="E7" s="104" t="s">
        <v>84</v>
      </c>
      <c r="F7" s="124" t="s">
        <v>96</v>
      </c>
      <c r="G7" s="125" t="s">
        <v>132</v>
      </c>
      <c r="H7" s="54" t="s">
        <v>97</v>
      </c>
      <c r="I7" s="54" t="s">
        <v>98</v>
      </c>
      <c r="J7" s="54" t="s">
        <v>99</v>
      </c>
      <c r="K7" s="40">
        <v>1</v>
      </c>
      <c r="L7" s="40" t="s">
        <v>80</v>
      </c>
      <c r="M7" s="54" t="s">
        <v>90</v>
      </c>
      <c r="N7" s="54" t="s">
        <v>91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75</v>
      </c>
      <c r="C8" s="231"/>
      <c r="D8" s="123">
        <v>44677</v>
      </c>
      <c r="E8" s="104" t="s">
        <v>84</v>
      </c>
      <c r="F8" s="125" t="s">
        <v>100</v>
      </c>
      <c r="G8" s="125" t="s">
        <v>101</v>
      </c>
      <c r="H8" s="126" t="s">
        <v>102</v>
      </c>
      <c r="I8" s="54" t="s">
        <v>103</v>
      </c>
      <c r="J8" s="126" t="s">
        <v>104</v>
      </c>
      <c r="K8" s="40">
        <v>2</v>
      </c>
      <c r="L8" s="127" t="s">
        <v>82</v>
      </c>
      <c r="M8" s="126" t="s">
        <v>90</v>
      </c>
      <c r="N8" s="126" t="s">
        <v>91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75</v>
      </c>
      <c r="C9" s="231"/>
      <c r="D9" s="123">
        <v>44677</v>
      </c>
      <c r="E9" s="104" t="s">
        <v>84</v>
      </c>
      <c r="F9" s="125" t="s">
        <v>100</v>
      </c>
      <c r="G9" s="125" t="s">
        <v>133</v>
      </c>
      <c r="H9" s="126" t="s">
        <v>105</v>
      </c>
      <c r="I9" s="126" t="s">
        <v>106</v>
      </c>
      <c r="J9" s="54" t="s">
        <v>99</v>
      </c>
      <c r="K9" s="40">
        <v>1</v>
      </c>
      <c r="L9" s="40" t="s">
        <v>82</v>
      </c>
      <c r="M9" s="54" t="s">
        <v>90</v>
      </c>
      <c r="N9" s="54" t="s">
        <v>91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75</v>
      </c>
      <c r="C10" s="231"/>
      <c r="D10" s="123">
        <v>44677</v>
      </c>
      <c r="E10" s="104" t="s">
        <v>84</v>
      </c>
      <c r="F10" s="125" t="s">
        <v>100</v>
      </c>
      <c r="G10" s="125" t="s">
        <v>134</v>
      </c>
      <c r="H10" s="126" t="s">
        <v>107</v>
      </c>
      <c r="I10" s="126" t="s">
        <v>108</v>
      </c>
      <c r="J10" s="126" t="s">
        <v>109</v>
      </c>
      <c r="K10" s="54">
        <v>3</v>
      </c>
      <c r="L10" s="126" t="s">
        <v>80</v>
      </c>
      <c r="M10" s="126" t="s">
        <v>90</v>
      </c>
      <c r="N10" s="126" t="s">
        <v>91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75</v>
      </c>
      <c r="C11" s="231"/>
      <c r="D11" s="123">
        <v>44677</v>
      </c>
      <c r="E11" s="104" t="s">
        <v>84</v>
      </c>
      <c r="F11" s="233" t="s">
        <v>100</v>
      </c>
      <c r="G11" s="234" t="s">
        <v>110</v>
      </c>
      <c r="H11" s="54" t="s">
        <v>111</v>
      </c>
      <c r="I11" s="54" t="s">
        <v>112</v>
      </c>
      <c r="J11" s="54" t="s">
        <v>113</v>
      </c>
      <c r="K11" s="40">
        <v>2</v>
      </c>
      <c r="L11" s="40" t="s">
        <v>82</v>
      </c>
      <c r="M11" s="54" t="s">
        <v>90</v>
      </c>
      <c r="N11" s="54" t="s">
        <v>91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75</v>
      </c>
      <c r="C12" s="231"/>
      <c r="D12" s="123">
        <v>44677</v>
      </c>
      <c r="E12" s="104" t="s">
        <v>84</v>
      </c>
      <c r="F12" s="233"/>
      <c r="G12" s="234"/>
      <c r="H12" s="126" t="s">
        <v>114</v>
      </c>
      <c r="I12" s="54" t="s">
        <v>115</v>
      </c>
      <c r="J12" s="54" t="s">
        <v>99</v>
      </c>
      <c r="K12" s="40">
        <v>1</v>
      </c>
      <c r="L12" s="40" t="s">
        <v>82</v>
      </c>
      <c r="M12" s="54" t="s">
        <v>90</v>
      </c>
      <c r="N12" s="54" t="s">
        <v>91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75</v>
      </c>
      <c r="C13" s="231"/>
      <c r="D13" s="123">
        <v>44677</v>
      </c>
      <c r="E13" s="104" t="s">
        <v>84</v>
      </c>
      <c r="F13" s="235" t="s">
        <v>116</v>
      </c>
      <c r="G13" s="234" t="s">
        <v>117</v>
      </c>
      <c r="H13" s="54" t="s">
        <v>118</v>
      </c>
      <c r="I13" s="54" t="s">
        <v>119</v>
      </c>
      <c r="J13" s="54" t="s">
        <v>120</v>
      </c>
      <c r="K13" s="40">
        <v>2</v>
      </c>
      <c r="L13" s="40" t="s">
        <v>82</v>
      </c>
      <c r="M13" s="54" t="s">
        <v>90</v>
      </c>
      <c r="N13" s="54" t="s">
        <v>91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75</v>
      </c>
      <c r="C14" s="231"/>
      <c r="D14" s="123">
        <v>44677</v>
      </c>
      <c r="E14" s="104" t="s">
        <v>84</v>
      </c>
      <c r="F14" s="235"/>
      <c r="G14" s="234"/>
      <c r="H14" s="54" t="s">
        <v>121</v>
      </c>
      <c r="I14" s="54" t="s">
        <v>122</v>
      </c>
      <c r="J14" s="54" t="s">
        <v>123</v>
      </c>
      <c r="K14" s="40">
        <v>1</v>
      </c>
      <c r="L14" s="40" t="s">
        <v>82</v>
      </c>
      <c r="M14" s="54" t="s">
        <v>90</v>
      </c>
      <c r="N14" s="54" t="s">
        <v>91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75</v>
      </c>
      <c r="C15" s="231"/>
      <c r="D15" s="123">
        <v>44677</v>
      </c>
      <c r="E15" s="104" t="s">
        <v>84</v>
      </c>
      <c r="F15" s="234" t="s">
        <v>124</v>
      </c>
      <c r="G15" s="234" t="s">
        <v>135</v>
      </c>
      <c r="H15" s="54" t="s">
        <v>125</v>
      </c>
      <c r="I15" s="54" t="s">
        <v>126</v>
      </c>
      <c r="J15" s="54" t="s">
        <v>127</v>
      </c>
      <c r="K15" s="40">
        <v>3</v>
      </c>
      <c r="L15" s="40" t="s">
        <v>82</v>
      </c>
      <c r="M15" s="54" t="s">
        <v>90</v>
      </c>
      <c r="N15" s="54" t="s">
        <v>91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75</v>
      </c>
      <c r="C16" s="232"/>
      <c r="D16" s="123">
        <v>44677</v>
      </c>
      <c r="E16" s="104" t="s">
        <v>84</v>
      </c>
      <c r="F16" s="234"/>
      <c r="G16" s="234"/>
      <c r="H16" s="54" t="s">
        <v>128</v>
      </c>
      <c r="I16" s="54" t="s">
        <v>129</v>
      </c>
      <c r="J16" s="54" t="s">
        <v>130</v>
      </c>
      <c r="K16" s="40">
        <v>1</v>
      </c>
      <c r="L16" s="40" t="s">
        <v>82</v>
      </c>
      <c r="M16" s="54" t="s">
        <v>90</v>
      </c>
      <c r="N16" s="54" t="s">
        <v>91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C000000}">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25" priority="15" stopIfTrue="1" operator="containsText" text="EN TERMINO">
      <formula>NOT(ISERROR(SEARCH("EN TERMINO",Y5)))</formula>
    </cfRule>
    <cfRule type="containsText" priority="16" operator="containsText" text="AMARILLO">
      <formula>NOT(ISERROR(SEARCH("AMARILLO",Y5)))</formula>
    </cfRule>
    <cfRule type="containsText" dxfId="124" priority="17" stopIfTrue="1" operator="containsText" text="ALERTA">
      <formula>NOT(ISERROR(SEARCH("ALERTA",Y5)))</formula>
    </cfRule>
    <cfRule type="containsText" dxfId="123" priority="18" stopIfTrue="1" operator="containsText" text="OK">
      <formula>NOT(ISERROR(SEARCH("OK",Y5)))</formula>
    </cfRule>
  </conditionalFormatting>
  <conditionalFormatting sqref="AB5:AB6">
    <cfRule type="containsText" dxfId="122" priority="19" stopIfTrue="1" operator="containsText" text="CUMPLIDA">
      <formula>NOT(ISERROR(SEARCH("CUMPLIDA",AB5)))</formula>
    </cfRule>
  </conditionalFormatting>
  <conditionalFormatting sqref="AB5:AB6">
    <cfRule type="containsText" dxfId="121" priority="21" stopIfTrue="1" operator="containsText" text="INCUMPLIDA">
      <formula>NOT(ISERROR(SEARCH("INCUMPLIDA",AB5)))</formula>
    </cfRule>
  </conditionalFormatting>
  <conditionalFormatting sqref="AB5:AB6">
    <cfRule type="containsText" dxfId="120" priority="20" stopIfTrue="1" operator="containsText" text="PENDIENTE">
      <formula>NOT(ISERROR(SEARCH("PENDIENTE",AB5)))</formula>
    </cfRule>
  </conditionalFormatting>
  <conditionalFormatting sqref="AH5:AH6 AQ5:AQ6 BA5:BA6">
    <cfRule type="containsText" dxfId="119" priority="6" stopIfTrue="1" operator="containsText" text="EN TERMINO">
      <formula>NOT(ISERROR(SEARCH("EN TERMINO",AH5)))</formula>
    </cfRule>
    <cfRule type="containsText" priority="7" operator="containsText" text="AMARILLO">
      <formula>NOT(ISERROR(SEARCH("AMARILLO",AH5)))</formula>
    </cfRule>
    <cfRule type="containsText" dxfId="118" priority="8" stopIfTrue="1" operator="containsText" text="ALERTA">
      <formula>NOT(ISERROR(SEARCH("ALERTA",AH5)))</formula>
    </cfRule>
    <cfRule type="containsText" dxfId="117" priority="9" stopIfTrue="1" operator="containsText" text="OK">
      <formula>NOT(ISERROR(SEARCH("OK",AH5)))</formula>
    </cfRule>
  </conditionalFormatting>
  <conditionalFormatting sqref="BD5:BD6 AT5:AT6 AK5:AK6">
    <cfRule type="containsText" dxfId="116" priority="10" stopIfTrue="1" operator="containsText" text="CUMPLIDA">
      <formula>NOT(ISERROR(SEARCH("CUMPLIDA",AK5)))</formula>
    </cfRule>
  </conditionalFormatting>
  <conditionalFormatting sqref="BD5:BD6 AT5:AT6 AK5:AK6">
    <cfRule type="containsText" dxfId="115" priority="12" stopIfTrue="1" operator="containsText" text="INCUMPLIDA">
      <formula>NOT(ISERROR(SEARCH("INCUMPLIDA",AK5)))</formula>
    </cfRule>
  </conditionalFormatting>
  <conditionalFormatting sqref="BD5:BD6 AT5:AT6 AK5:AK6">
    <cfRule type="containsText" dxfId="114" priority="11" stopIfTrue="1" operator="containsText" text="PENDIENTE">
      <formula>NOT(ISERROR(SEARCH("PENDIENTE",AK5)))</formula>
    </cfRule>
  </conditionalFormatting>
  <conditionalFormatting sqref="BF5:BF6">
    <cfRule type="containsText" dxfId="113" priority="3" operator="containsText" text="cerrada">
      <formula>NOT(ISERROR(SEARCH("cerrada",BF5)))</formula>
    </cfRule>
    <cfRule type="containsText" dxfId="112" priority="4" operator="containsText" text="cerrado">
      <formula>NOT(ISERROR(SEARCH("cerrado",BF5)))</formula>
    </cfRule>
    <cfRule type="containsText" dxfId="111" priority="5" operator="containsText" text="Abierto">
      <formula>NOT(ISERROR(SEARCH("Abierto",BF5)))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AK5">
    <cfRule type="containsText" dxfId="110" priority="2" operator="containsText" text="INCUMPLIDA">
      <formula>NOT(ISERROR(SEARCH("INCUMPLIDA",AK5)))</formula>
    </cfRule>
  </conditionalFormatting>
  <conditionalFormatting sqref="AK6">
    <cfRule type="containsText" dxfId="109" priority="1" operator="containsText" text="INCUMPLIDA">
      <formula>NOT(ISERROR(SEARCH("INCUMPLIDA",AK6)))</formula>
    </cfRule>
  </conditionalFormatting>
  <dataValidations count="1">
    <dataValidation type="list" allowBlank="1" showInputMessage="1" showErrorMessage="1" sqref="L5:L9 L11:L16" xr:uid="{00000000-0002-0000-0C00-000000000000}">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20"/>
      <c r="B1" s="220"/>
      <c r="C1" s="220"/>
      <c r="D1" s="220"/>
      <c r="E1" s="220"/>
      <c r="F1" s="220"/>
      <c r="G1" s="220"/>
      <c r="H1" s="220"/>
      <c r="I1" s="219" t="s">
        <v>0</v>
      </c>
      <c r="J1" s="219"/>
      <c r="K1" s="219"/>
      <c r="L1" s="219"/>
      <c r="M1" s="219"/>
      <c r="N1" s="219"/>
      <c r="O1" s="219"/>
      <c r="P1" s="219"/>
      <c r="Q1" s="219"/>
      <c r="R1" s="219"/>
      <c r="S1" s="219"/>
      <c r="T1" s="46"/>
      <c r="U1" s="221" t="s">
        <v>1</v>
      </c>
      <c r="V1" s="221"/>
      <c r="W1" s="221"/>
      <c r="X1" s="221"/>
      <c r="Y1" s="221"/>
      <c r="Z1" s="221"/>
      <c r="AA1" s="221"/>
      <c r="AB1" s="221"/>
      <c r="AC1" s="221"/>
      <c r="AD1" s="222" t="s">
        <v>2</v>
      </c>
      <c r="AE1" s="222"/>
      <c r="AF1" s="222"/>
      <c r="AG1" s="222"/>
      <c r="AH1" s="222"/>
      <c r="AI1" s="222"/>
      <c r="AJ1" s="222"/>
      <c r="AK1" s="222"/>
      <c r="AL1" s="51"/>
      <c r="AM1" s="223" t="s">
        <v>3</v>
      </c>
      <c r="AN1" s="223"/>
      <c r="AO1" s="223"/>
      <c r="AP1" s="223"/>
      <c r="AQ1" s="223"/>
      <c r="AR1" s="223"/>
      <c r="AS1" s="223"/>
      <c r="AT1" s="223"/>
      <c r="AU1" s="52"/>
      <c r="AV1" s="215" t="s">
        <v>4</v>
      </c>
      <c r="AW1" s="215"/>
      <c r="AX1" s="215"/>
      <c r="AY1" s="215"/>
      <c r="AZ1" s="215"/>
      <c r="BA1" s="215"/>
      <c r="BB1" s="215"/>
      <c r="BC1" s="215"/>
      <c r="BD1" s="53"/>
      <c r="BE1" s="217" t="s">
        <v>5</v>
      </c>
      <c r="BF1" s="217"/>
      <c r="BG1" s="217"/>
      <c r="BH1" s="217"/>
      <c r="BI1" s="217"/>
    </row>
    <row r="2" spans="1:61" ht="39.950000000000003" customHeight="1" x14ac:dyDescent="0.25">
      <c r="A2" s="218" t="s">
        <v>6</v>
      </c>
      <c r="B2" s="218" t="s">
        <v>7</v>
      </c>
      <c r="C2" s="218" t="s">
        <v>8</v>
      </c>
      <c r="D2" s="218" t="s">
        <v>9</v>
      </c>
      <c r="E2" s="218" t="s">
        <v>10</v>
      </c>
      <c r="F2" s="218" t="s">
        <v>11</v>
      </c>
      <c r="G2" s="218" t="s">
        <v>12</v>
      </c>
      <c r="H2" s="218" t="s">
        <v>13</v>
      </c>
      <c r="I2" s="216" t="s">
        <v>14</v>
      </c>
      <c r="J2" s="219" t="s">
        <v>15</v>
      </c>
      <c r="K2" s="219"/>
      <c r="L2" s="219"/>
      <c r="M2" s="216" t="s">
        <v>16</v>
      </c>
      <c r="N2" s="216" t="s">
        <v>17</v>
      </c>
      <c r="O2" s="216" t="s">
        <v>18</v>
      </c>
      <c r="P2" s="216" t="s">
        <v>19</v>
      </c>
      <c r="Q2" s="216" t="s">
        <v>20</v>
      </c>
      <c r="R2" s="216" t="s">
        <v>21</v>
      </c>
      <c r="S2" s="216" t="s">
        <v>22</v>
      </c>
      <c r="T2" s="44"/>
      <c r="U2" s="225" t="s">
        <v>23</v>
      </c>
      <c r="V2" s="225" t="s">
        <v>24</v>
      </c>
      <c r="W2" s="225" t="s">
        <v>25</v>
      </c>
      <c r="X2" s="225" t="s">
        <v>26</v>
      </c>
      <c r="Y2" s="225" t="s">
        <v>27</v>
      </c>
      <c r="Z2" s="225" t="s">
        <v>28</v>
      </c>
      <c r="AA2" s="225" t="s">
        <v>29</v>
      </c>
      <c r="AB2" s="225" t="s">
        <v>30</v>
      </c>
      <c r="AC2" s="45"/>
      <c r="AD2" s="224" t="s">
        <v>31</v>
      </c>
      <c r="AE2" s="224" t="s">
        <v>32</v>
      </c>
      <c r="AF2" s="224" t="s">
        <v>33</v>
      </c>
      <c r="AG2" s="224" t="s">
        <v>34</v>
      </c>
      <c r="AH2" s="224" t="s">
        <v>35</v>
      </c>
      <c r="AI2" s="224" t="s">
        <v>36</v>
      </c>
      <c r="AJ2" s="224" t="s">
        <v>37</v>
      </c>
      <c r="AK2" s="224" t="s">
        <v>38</v>
      </c>
      <c r="AL2" s="43"/>
      <c r="AM2" s="226" t="s">
        <v>39</v>
      </c>
      <c r="AN2" s="226" t="s">
        <v>40</v>
      </c>
      <c r="AO2" s="226" t="s">
        <v>41</v>
      </c>
      <c r="AP2" s="226" t="s">
        <v>42</v>
      </c>
      <c r="AQ2" s="226" t="s">
        <v>43</v>
      </c>
      <c r="AR2" s="226" t="s">
        <v>44</v>
      </c>
      <c r="AS2" s="226" t="s">
        <v>45</v>
      </c>
      <c r="AT2" s="226" t="s">
        <v>46</v>
      </c>
      <c r="AU2" s="48"/>
      <c r="AV2" s="228" t="s">
        <v>39</v>
      </c>
      <c r="AW2" s="47"/>
      <c r="AX2" s="228" t="s">
        <v>40</v>
      </c>
      <c r="AY2" s="228" t="s">
        <v>41</v>
      </c>
      <c r="AZ2" s="228" t="s">
        <v>42</v>
      </c>
      <c r="BA2" s="228" t="s">
        <v>47</v>
      </c>
      <c r="BB2" s="228" t="s">
        <v>44</v>
      </c>
      <c r="BC2" s="228" t="s">
        <v>45</v>
      </c>
      <c r="BD2" s="228" t="s">
        <v>48</v>
      </c>
      <c r="BE2" s="227" t="s">
        <v>49</v>
      </c>
      <c r="BF2" s="227" t="s">
        <v>50</v>
      </c>
      <c r="BG2" s="227" t="s">
        <v>51</v>
      </c>
      <c r="BH2" s="227" t="s">
        <v>52</v>
      </c>
      <c r="BI2" s="229" t="s">
        <v>53</v>
      </c>
    </row>
    <row r="3" spans="1:61" ht="39.950000000000003" customHeight="1" x14ac:dyDescent="0.25">
      <c r="A3" s="218"/>
      <c r="B3" s="218"/>
      <c r="C3" s="218"/>
      <c r="D3" s="218"/>
      <c r="E3" s="218"/>
      <c r="F3" s="218"/>
      <c r="G3" s="218"/>
      <c r="H3" s="218"/>
      <c r="I3" s="216"/>
      <c r="J3" s="34" t="s">
        <v>54</v>
      </c>
      <c r="K3" s="44" t="s">
        <v>55</v>
      </c>
      <c r="L3" s="44" t="s">
        <v>56</v>
      </c>
      <c r="M3" s="216"/>
      <c r="N3" s="216"/>
      <c r="O3" s="216"/>
      <c r="P3" s="216"/>
      <c r="Q3" s="216"/>
      <c r="R3" s="216"/>
      <c r="S3" s="216"/>
      <c r="T3" s="44" t="s">
        <v>57</v>
      </c>
      <c r="U3" s="225"/>
      <c r="V3" s="225"/>
      <c r="W3" s="225"/>
      <c r="X3" s="225"/>
      <c r="Y3" s="225"/>
      <c r="Z3" s="225"/>
      <c r="AA3" s="225"/>
      <c r="AB3" s="225"/>
      <c r="AC3" s="45" t="s">
        <v>49</v>
      </c>
      <c r="AD3" s="224"/>
      <c r="AE3" s="224"/>
      <c r="AF3" s="224"/>
      <c r="AG3" s="224"/>
      <c r="AH3" s="224"/>
      <c r="AI3" s="224"/>
      <c r="AJ3" s="224"/>
      <c r="AK3" s="224"/>
      <c r="AL3" s="43" t="s">
        <v>49</v>
      </c>
      <c r="AM3" s="226"/>
      <c r="AN3" s="226"/>
      <c r="AO3" s="226"/>
      <c r="AP3" s="226"/>
      <c r="AQ3" s="226"/>
      <c r="AR3" s="226"/>
      <c r="AS3" s="226"/>
      <c r="AT3" s="226"/>
      <c r="AU3" s="48" t="s">
        <v>49</v>
      </c>
      <c r="AV3" s="228"/>
      <c r="AW3" s="47" t="s">
        <v>58</v>
      </c>
      <c r="AX3" s="228"/>
      <c r="AY3" s="228"/>
      <c r="AZ3" s="228"/>
      <c r="BA3" s="228"/>
      <c r="BB3" s="228"/>
      <c r="BC3" s="228"/>
      <c r="BD3" s="228"/>
      <c r="BE3" s="227"/>
      <c r="BF3" s="227"/>
      <c r="BG3" s="227"/>
      <c r="BH3" s="227"/>
      <c r="BI3" s="229"/>
    </row>
    <row r="4" spans="1:61" ht="39.950000000000003" customHeight="1" x14ac:dyDescent="0.25">
      <c r="A4" s="1" t="s">
        <v>59</v>
      </c>
      <c r="B4" s="1" t="s">
        <v>60</v>
      </c>
      <c r="C4" s="1" t="s">
        <v>61</v>
      </c>
      <c r="D4" s="1" t="s">
        <v>59</v>
      </c>
      <c r="E4" s="1" t="s">
        <v>62</v>
      </c>
      <c r="F4" s="1" t="s">
        <v>60</v>
      </c>
      <c r="G4" s="1"/>
      <c r="H4" s="1" t="s">
        <v>63</v>
      </c>
      <c r="I4" s="2" t="s">
        <v>64</v>
      </c>
      <c r="J4" s="35" t="s">
        <v>65</v>
      </c>
      <c r="K4" s="2"/>
      <c r="L4" s="2" t="s">
        <v>66</v>
      </c>
      <c r="M4" s="2" t="s">
        <v>60</v>
      </c>
      <c r="N4" s="2" t="s">
        <v>60</v>
      </c>
      <c r="O4" s="2" t="s">
        <v>67</v>
      </c>
      <c r="P4" s="2" t="s">
        <v>60</v>
      </c>
      <c r="Q4" s="2" t="s">
        <v>68</v>
      </c>
      <c r="R4" s="2" t="s">
        <v>59</v>
      </c>
      <c r="S4" s="2" t="s">
        <v>59</v>
      </c>
      <c r="T4" s="2" t="s">
        <v>59</v>
      </c>
      <c r="U4" s="26" t="s">
        <v>59</v>
      </c>
      <c r="V4" s="26" t="s">
        <v>69</v>
      </c>
      <c r="W4" s="26" t="s">
        <v>70</v>
      </c>
      <c r="X4" s="26" t="s">
        <v>71</v>
      </c>
      <c r="Y4" s="26" t="s">
        <v>71</v>
      </c>
      <c r="Z4" s="26" t="s">
        <v>67</v>
      </c>
      <c r="AA4" s="26" t="s">
        <v>72</v>
      </c>
      <c r="AB4" s="26" t="s">
        <v>60</v>
      </c>
      <c r="AC4" s="26" t="s">
        <v>73</v>
      </c>
      <c r="AD4" s="27" t="s">
        <v>59</v>
      </c>
      <c r="AE4" s="27"/>
      <c r="AF4" s="27" t="s">
        <v>74</v>
      </c>
      <c r="AG4" s="27" t="s">
        <v>71</v>
      </c>
      <c r="AH4" s="27" t="s">
        <v>71</v>
      </c>
      <c r="AI4" s="27" t="s">
        <v>67</v>
      </c>
      <c r="AJ4" s="27" t="s">
        <v>72</v>
      </c>
      <c r="AK4" s="27" t="s">
        <v>60</v>
      </c>
      <c r="AL4" s="27"/>
      <c r="AM4" s="28" t="s">
        <v>59</v>
      </c>
      <c r="AN4" s="28" t="s">
        <v>69</v>
      </c>
      <c r="AO4" s="28" t="s">
        <v>70</v>
      </c>
      <c r="AP4" s="28" t="s">
        <v>71</v>
      </c>
      <c r="AQ4" s="28" t="s">
        <v>71</v>
      </c>
      <c r="AR4" s="28" t="s">
        <v>67</v>
      </c>
      <c r="AS4" s="28" t="s">
        <v>72</v>
      </c>
      <c r="AT4" s="28" t="s">
        <v>60</v>
      </c>
      <c r="AU4" s="28"/>
      <c r="AV4" s="29" t="s">
        <v>59</v>
      </c>
      <c r="AW4" s="29"/>
      <c r="AX4" s="29" t="s">
        <v>69</v>
      </c>
      <c r="AY4" s="29" t="s">
        <v>70</v>
      </c>
      <c r="AZ4" s="29" t="s">
        <v>71</v>
      </c>
      <c r="BA4" s="29" t="s">
        <v>71</v>
      </c>
      <c r="BB4" s="29" t="s">
        <v>67</v>
      </c>
      <c r="BC4" s="29" t="s">
        <v>72</v>
      </c>
      <c r="BD4" s="29"/>
      <c r="BE4" s="50" t="s">
        <v>73</v>
      </c>
      <c r="BF4" s="50"/>
      <c r="BG4" s="50" t="s">
        <v>73</v>
      </c>
      <c r="BH4" s="50" t="s">
        <v>60</v>
      </c>
      <c r="BI4" s="229"/>
    </row>
    <row r="5" spans="1:61" ht="159.75" customHeight="1" x14ac:dyDescent="0.25">
      <c r="A5" s="58"/>
      <c r="B5" s="49" t="s">
        <v>75</v>
      </c>
      <c r="C5" s="246" t="s">
        <v>78</v>
      </c>
      <c r="D5" s="247">
        <v>44670</v>
      </c>
      <c r="E5" s="248" t="s">
        <v>79</v>
      </c>
      <c r="F5" s="102" t="s">
        <v>136</v>
      </c>
      <c r="G5" s="250">
        <v>142</v>
      </c>
      <c r="H5" s="237" t="s">
        <v>137</v>
      </c>
      <c r="I5" s="249" t="s">
        <v>138</v>
      </c>
      <c r="J5" s="130" t="s">
        <v>139</v>
      </c>
      <c r="K5" s="130" t="s">
        <v>140</v>
      </c>
      <c r="L5" s="112">
        <v>1</v>
      </c>
      <c r="M5" s="112" t="s">
        <v>80</v>
      </c>
      <c r="N5" s="112" t="s">
        <v>141</v>
      </c>
      <c r="O5" s="130" t="s">
        <v>142</v>
      </c>
      <c r="P5" s="31">
        <v>1</v>
      </c>
      <c r="Q5" s="5"/>
      <c r="R5" s="131">
        <v>44685</v>
      </c>
      <c r="S5" s="139">
        <v>44685</v>
      </c>
      <c r="T5" s="107"/>
      <c r="U5" s="108"/>
      <c r="V5" s="109"/>
      <c r="W5" s="40"/>
      <c r="X5" s="100"/>
      <c r="Y5" s="110"/>
      <c r="Z5" s="40"/>
      <c r="AA5" s="111"/>
      <c r="AB5" s="42"/>
      <c r="AC5" s="112"/>
      <c r="AD5" s="113">
        <v>44742</v>
      </c>
      <c r="AE5" s="114" t="s">
        <v>143</v>
      </c>
      <c r="AF5" s="40">
        <v>1</v>
      </c>
      <c r="AG5" s="100">
        <f>IF(AF5="","",IF(OR($L5=0,$L5="",AD5=""),"",AF5/$L5))</f>
        <v>1</v>
      </c>
      <c r="AH5" s="117">
        <f>(IF(OR($P5="",AG5=""),"",IF(OR($P5=0,AG5=0),0,IF((AG5*100%)/$P5&gt;100%,100%,(AG5*100%)/$P5))))</f>
        <v>1</v>
      </c>
      <c r="AI5" s="101" t="str">
        <f t="shared" ref="AI5" si="0">IF(AF5="","",IF(AH5&lt;100%, IF(AH5&lt;50%, "ALERTA","EN TERMINO"), IF(AH5=100%, "OK", "EN TERMINO")))</f>
        <v>OK</v>
      </c>
      <c r="AJ5" s="32" t="s">
        <v>144</v>
      </c>
      <c r="AK5" s="54" t="s">
        <v>77</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75</v>
      </c>
      <c r="C6" s="246"/>
      <c r="D6" s="247"/>
      <c r="E6" s="248"/>
      <c r="F6" s="102" t="s">
        <v>136</v>
      </c>
      <c r="G6" s="251"/>
      <c r="H6" s="237"/>
      <c r="I6" s="249"/>
      <c r="J6" s="130" t="s">
        <v>145</v>
      </c>
      <c r="K6" s="130" t="s">
        <v>146</v>
      </c>
      <c r="L6" s="112">
        <v>1</v>
      </c>
      <c r="M6" s="112" t="s">
        <v>80</v>
      </c>
      <c r="N6" s="112" t="s">
        <v>141</v>
      </c>
      <c r="O6" s="130" t="s">
        <v>142</v>
      </c>
      <c r="P6" s="31">
        <v>1</v>
      </c>
      <c r="Q6" s="5"/>
      <c r="R6" s="131">
        <v>44687</v>
      </c>
      <c r="S6" s="140">
        <v>44742</v>
      </c>
      <c r="T6" s="107"/>
      <c r="U6" s="41"/>
      <c r="V6" s="116"/>
      <c r="W6" s="37"/>
      <c r="X6" s="100"/>
      <c r="Y6" s="110"/>
      <c r="Z6" s="40"/>
      <c r="AA6" s="102"/>
      <c r="AB6" s="42"/>
      <c r="AC6" s="112"/>
      <c r="AD6" s="113">
        <v>44742</v>
      </c>
      <c r="AE6" s="111" t="s">
        <v>147</v>
      </c>
      <c r="AF6" s="40">
        <v>1</v>
      </c>
      <c r="AG6" s="100">
        <f>IF(AF6="","",IF(OR($L6=0,$L6="",AD6=""),"",AF6/$L6))</f>
        <v>1</v>
      </c>
      <c r="AH6" s="117">
        <f>(IF(OR($P6="",AG6=""),"",IF(OR($P6=0,AG6=0),0,IF((AG6*100%)/$P6&gt;100%,100%,(AG6*100%)/$P6))))</f>
        <v>1</v>
      </c>
      <c r="AI6" s="101" t="str">
        <f t="shared" ref="AI6" si="3">IF(AF6="","",IF(AH6&lt;100%, IF(AH6&lt;50%, "ALERTA","EN TERMINO"), IF(AH6=100%, "OK", "EN TERMINO")))</f>
        <v>OK</v>
      </c>
      <c r="AJ6" s="33" t="s">
        <v>148</v>
      </c>
      <c r="AK6" s="54" t="s">
        <v>77</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36"/>
      <c r="D9" s="59"/>
      <c r="F9" s="55"/>
      <c r="G9" s="55"/>
      <c r="H9" s="69"/>
      <c r="I9" s="69"/>
      <c r="J9" s="70"/>
      <c r="K9" s="71"/>
      <c r="M9" s="12"/>
      <c r="N9" s="12"/>
      <c r="O9" s="12"/>
      <c r="P9" s="65"/>
      <c r="R9" s="72"/>
      <c r="S9" s="73"/>
      <c r="T9" s="67"/>
    </row>
    <row r="10" spans="1:61" ht="39.950000000000003" customHeight="1" x14ac:dyDescent="0.25">
      <c r="A10" s="59"/>
      <c r="B10" s="12"/>
      <c r="C10" s="236"/>
      <c r="D10" s="59"/>
      <c r="E10" s="243"/>
      <c r="F10" s="55"/>
      <c r="G10" s="55"/>
      <c r="H10" s="245"/>
      <c r="I10" s="245"/>
      <c r="J10" s="70"/>
      <c r="K10" s="71"/>
      <c r="M10" s="12"/>
      <c r="N10" s="12"/>
      <c r="O10" s="12"/>
      <c r="P10" s="65"/>
      <c r="R10" s="72"/>
      <c r="S10" s="73"/>
      <c r="T10" s="67"/>
    </row>
    <row r="11" spans="1:61" ht="39.950000000000003" customHeight="1" x14ac:dyDescent="0.25">
      <c r="A11" s="59"/>
      <c r="B11" s="12"/>
      <c r="C11" s="236"/>
      <c r="D11" s="59"/>
      <c r="E11" s="243"/>
      <c r="F11" s="55"/>
      <c r="G11" s="55"/>
      <c r="H11" s="245"/>
      <c r="I11" s="245"/>
      <c r="J11" s="70"/>
      <c r="K11" s="71"/>
      <c r="M11" s="12"/>
      <c r="N11" s="12"/>
      <c r="O11" s="12"/>
      <c r="P11" s="65"/>
      <c r="R11" s="72"/>
      <c r="S11" s="73"/>
      <c r="T11" s="67"/>
    </row>
    <row r="12" spans="1:61" ht="39.950000000000003" customHeight="1" x14ac:dyDescent="0.25">
      <c r="A12" s="59"/>
      <c r="B12" s="12"/>
      <c r="C12" s="236"/>
      <c r="D12" s="59"/>
      <c r="E12" s="243"/>
      <c r="F12" s="55"/>
      <c r="G12" s="55"/>
      <c r="H12" s="245"/>
      <c r="I12" s="245"/>
      <c r="J12" s="70"/>
      <c r="K12" s="71"/>
      <c r="M12" s="12"/>
      <c r="N12" s="12"/>
      <c r="O12" s="12"/>
      <c r="P12" s="65"/>
      <c r="R12" s="72"/>
      <c r="S12" s="73"/>
      <c r="T12" s="67"/>
    </row>
    <row r="13" spans="1:61" ht="39.950000000000003" customHeight="1" x14ac:dyDescent="0.25">
      <c r="A13" s="59"/>
      <c r="B13" s="12"/>
      <c r="C13" s="236"/>
      <c r="D13" s="59"/>
      <c r="E13" s="243"/>
      <c r="F13" s="55"/>
      <c r="G13" s="55"/>
      <c r="H13" s="245"/>
      <c r="I13" s="245"/>
      <c r="J13" s="70"/>
      <c r="K13" s="71"/>
      <c r="M13" s="12"/>
      <c r="N13" s="12"/>
      <c r="O13" s="12"/>
      <c r="P13" s="65"/>
      <c r="R13" s="72"/>
      <c r="S13" s="73"/>
      <c r="T13" s="67"/>
    </row>
    <row r="14" spans="1:61" ht="39.950000000000003" customHeight="1" x14ac:dyDescent="0.25">
      <c r="A14" s="59"/>
      <c r="B14" s="12"/>
      <c r="C14" s="236"/>
      <c r="D14" s="59"/>
      <c r="E14" s="243"/>
      <c r="F14" s="55"/>
      <c r="G14" s="55"/>
      <c r="H14" s="245"/>
      <c r="I14" s="245"/>
      <c r="J14" s="70"/>
      <c r="K14" s="71"/>
      <c r="M14" s="12"/>
      <c r="N14" s="12"/>
      <c r="O14" s="12"/>
      <c r="P14" s="65"/>
      <c r="R14" s="72"/>
      <c r="S14" s="73"/>
      <c r="T14" s="67"/>
    </row>
    <row r="15" spans="1:61" ht="39.950000000000003" customHeight="1" x14ac:dyDescent="0.25">
      <c r="A15" s="59"/>
      <c r="B15" s="12"/>
      <c r="C15" s="236"/>
      <c r="D15" s="59"/>
      <c r="E15" s="243"/>
      <c r="F15" s="55"/>
      <c r="G15" s="55"/>
      <c r="H15" s="245"/>
      <c r="I15" s="245"/>
      <c r="J15" s="70"/>
      <c r="K15" s="71"/>
      <c r="M15" s="12"/>
      <c r="N15" s="12"/>
      <c r="O15" s="12"/>
      <c r="P15" s="65"/>
      <c r="R15" s="72"/>
      <c r="S15" s="73"/>
      <c r="T15" s="67"/>
    </row>
    <row r="16" spans="1:61" ht="39.950000000000003" customHeight="1" x14ac:dyDescent="0.25">
      <c r="A16" s="59"/>
      <c r="B16" s="12"/>
      <c r="C16" s="236"/>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36"/>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36"/>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36"/>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36"/>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36"/>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36"/>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36"/>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36"/>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36"/>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36"/>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36"/>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36"/>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36"/>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36"/>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36"/>
      <c r="D31" s="59"/>
      <c r="F31" s="80"/>
      <c r="G31" s="80"/>
      <c r="H31" s="69"/>
      <c r="I31" s="69"/>
      <c r="J31" s="69"/>
      <c r="K31" s="81"/>
      <c r="L31" s="81"/>
      <c r="M31" s="12"/>
      <c r="N31" s="12"/>
      <c r="O31" s="69"/>
      <c r="P31" s="65"/>
      <c r="Q31" s="69"/>
      <c r="R31" s="76"/>
      <c r="S31" s="76"/>
      <c r="T31" s="244"/>
      <c r="U31" s="82"/>
      <c r="W31" s="83"/>
      <c r="X31" s="15"/>
      <c r="Y31" s="20"/>
      <c r="Z31" s="14"/>
      <c r="AA31" s="38"/>
      <c r="AB31" s="11"/>
      <c r="AC31" s="22"/>
      <c r="BG31" s="14"/>
    </row>
    <row r="32" spans="1:59" ht="39.950000000000003" customHeight="1" x14ac:dyDescent="0.25">
      <c r="A32" s="59"/>
      <c r="B32" s="12"/>
      <c r="C32" s="236"/>
      <c r="D32" s="59"/>
      <c r="F32" s="80"/>
      <c r="G32" s="80"/>
      <c r="H32" s="69"/>
      <c r="I32" s="81"/>
      <c r="J32" s="69"/>
      <c r="K32" s="81"/>
      <c r="L32" s="81"/>
      <c r="M32" s="12"/>
      <c r="N32" s="12"/>
      <c r="O32" s="81"/>
      <c r="P32" s="65"/>
      <c r="Q32" s="81"/>
      <c r="R32" s="73"/>
      <c r="S32" s="73"/>
      <c r="T32" s="244"/>
      <c r="U32" s="82"/>
      <c r="W32" s="83"/>
      <c r="X32" s="15"/>
      <c r="Y32" s="20"/>
      <c r="Z32" s="14"/>
      <c r="AA32" s="38"/>
      <c r="AB32" s="11"/>
      <c r="AC32" s="22"/>
      <c r="BG32" s="14"/>
    </row>
    <row r="33" spans="1:61" ht="39.950000000000003" customHeight="1" x14ac:dyDescent="0.25">
      <c r="A33" s="59"/>
      <c r="B33" s="12"/>
      <c r="C33" s="236"/>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36"/>
      <c r="D34" s="59"/>
      <c r="F34" s="80"/>
      <c r="G34" s="80"/>
      <c r="H34" s="69"/>
      <c r="I34" s="245"/>
      <c r="J34" s="245"/>
      <c r="K34" s="245"/>
      <c r="L34" s="245"/>
      <c r="M34" s="12"/>
      <c r="N34" s="12"/>
      <c r="O34" s="81"/>
      <c r="P34" s="65"/>
      <c r="Q34" s="245"/>
      <c r="R34" s="244"/>
      <c r="S34" s="244"/>
      <c r="T34" s="73"/>
      <c r="U34" s="82"/>
      <c r="W34" s="83"/>
      <c r="X34" s="15"/>
      <c r="Y34" s="20"/>
      <c r="Z34" s="14"/>
      <c r="AA34" s="39"/>
      <c r="AB34" s="11"/>
      <c r="AC34" s="22"/>
      <c r="BG34" s="14"/>
    </row>
    <row r="35" spans="1:61" ht="39.950000000000003" customHeight="1" x14ac:dyDescent="0.25">
      <c r="A35" s="59"/>
      <c r="B35" s="12"/>
      <c r="C35" s="236"/>
      <c r="D35" s="59"/>
      <c r="F35" s="80"/>
      <c r="G35" s="80"/>
      <c r="H35" s="69"/>
      <c r="I35" s="245"/>
      <c r="J35" s="245"/>
      <c r="K35" s="245"/>
      <c r="L35" s="245"/>
      <c r="M35" s="12"/>
      <c r="N35" s="12"/>
      <c r="O35" s="81"/>
      <c r="P35" s="65"/>
      <c r="Q35" s="245"/>
      <c r="R35" s="244"/>
      <c r="S35" s="244"/>
      <c r="T35" s="73"/>
      <c r="U35" s="82"/>
      <c r="W35" s="83"/>
      <c r="X35" s="15"/>
      <c r="Y35" s="20"/>
      <c r="Z35" s="14"/>
      <c r="AA35" s="39"/>
      <c r="AB35" s="11"/>
      <c r="AC35" s="22"/>
      <c r="BG35" s="14"/>
    </row>
    <row r="36" spans="1:61" ht="39.950000000000003" customHeight="1" x14ac:dyDescent="0.25">
      <c r="A36" s="59"/>
      <c r="B36" s="12"/>
      <c r="C36" s="236"/>
      <c r="D36" s="59"/>
      <c r="F36" s="80"/>
      <c r="G36" s="80"/>
      <c r="H36" s="69"/>
      <c r="I36" s="245"/>
      <c r="J36" s="245"/>
      <c r="K36" s="245"/>
      <c r="L36" s="245"/>
      <c r="M36" s="12"/>
      <c r="N36" s="12"/>
      <c r="O36" s="81"/>
      <c r="P36" s="65"/>
      <c r="Q36" s="245"/>
      <c r="R36" s="244"/>
      <c r="S36" s="244"/>
      <c r="T36" s="244"/>
      <c r="U36" s="82"/>
      <c r="W36" s="83"/>
      <c r="X36" s="15"/>
      <c r="Y36" s="20"/>
      <c r="Z36" s="14"/>
      <c r="AA36" s="39"/>
      <c r="AB36" s="11"/>
      <c r="AC36" s="22"/>
      <c r="BG36" s="14"/>
    </row>
    <row r="37" spans="1:61" ht="39.950000000000003" customHeight="1" x14ac:dyDescent="0.25">
      <c r="A37" s="59"/>
      <c r="B37" s="12"/>
      <c r="C37" s="236"/>
      <c r="D37" s="59"/>
      <c r="F37" s="80"/>
      <c r="G37" s="80"/>
      <c r="H37" s="69"/>
      <c r="I37" s="245"/>
      <c r="J37" s="245"/>
      <c r="K37" s="245"/>
      <c r="L37" s="245"/>
      <c r="M37" s="12"/>
      <c r="N37" s="12"/>
      <c r="O37" s="81"/>
      <c r="P37" s="65"/>
      <c r="Q37" s="245"/>
      <c r="R37" s="244"/>
      <c r="S37" s="244"/>
      <c r="T37" s="244"/>
      <c r="U37" s="82"/>
      <c r="W37" s="83"/>
      <c r="X37" s="15"/>
      <c r="Y37" s="20"/>
      <c r="Z37" s="14"/>
      <c r="AA37" s="39"/>
      <c r="AB37" s="11"/>
      <c r="AC37" s="22"/>
      <c r="BG37" s="14"/>
    </row>
    <row r="38" spans="1:61" ht="39.950000000000003" customHeight="1" x14ac:dyDescent="0.25">
      <c r="A38" s="59"/>
      <c r="B38" s="12"/>
      <c r="C38" s="236"/>
      <c r="D38" s="59"/>
      <c r="F38" s="80"/>
      <c r="G38" s="80"/>
      <c r="H38" s="69"/>
      <c r="I38" s="245"/>
      <c r="J38" s="245"/>
      <c r="K38" s="245"/>
      <c r="L38" s="81"/>
      <c r="M38" s="12"/>
      <c r="N38" s="12"/>
      <c r="O38" s="81"/>
      <c r="P38" s="65"/>
      <c r="Q38" s="245"/>
      <c r="R38" s="244"/>
      <c r="S38" s="244"/>
      <c r="T38" s="244"/>
      <c r="U38" s="82"/>
      <c r="W38" s="83"/>
      <c r="X38" s="15"/>
      <c r="Y38" s="20"/>
      <c r="Z38" s="14"/>
      <c r="AA38" s="39"/>
      <c r="AB38" s="11"/>
      <c r="AC38" s="22"/>
      <c r="BG38" s="14"/>
    </row>
    <row r="39" spans="1:61" ht="39.950000000000003" customHeight="1" x14ac:dyDescent="0.25">
      <c r="A39" s="59"/>
      <c r="B39" s="12"/>
      <c r="C39" s="236"/>
      <c r="D39" s="59"/>
      <c r="F39" s="80"/>
      <c r="G39" s="80"/>
      <c r="H39" s="69"/>
      <c r="I39" s="245"/>
      <c r="J39" s="245"/>
      <c r="K39" s="245"/>
      <c r="L39" s="81"/>
      <c r="M39" s="12"/>
      <c r="N39" s="12"/>
      <c r="O39" s="81"/>
      <c r="P39" s="65"/>
      <c r="Q39" s="245"/>
      <c r="R39" s="244"/>
      <c r="S39" s="244"/>
      <c r="T39" s="244"/>
      <c r="U39" s="82"/>
      <c r="W39" s="83"/>
      <c r="X39" s="15"/>
      <c r="Y39" s="20"/>
      <c r="Z39" s="14"/>
      <c r="AA39" s="39"/>
      <c r="AB39" s="11"/>
      <c r="AC39" s="22"/>
      <c r="BG39" s="14"/>
    </row>
    <row r="40" spans="1:61" ht="39.950000000000003" customHeight="1" x14ac:dyDescent="0.25">
      <c r="A40" s="59"/>
      <c r="B40" s="12"/>
      <c r="C40" s="236"/>
      <c r="D40" s="59"/>
      <c r="F40" s="80"/>
      <c r="G40" s="80"/>
      <c r="H40" s="69"/>
      <c r="I40" s="245"/>
      <c r="J40" s="245"/>
      <c r="K40" s="245"/>
      <c r="L40" s="81"/>
      <c r="M40" s="12"/>
      <c r="N40" s="12"/>
      <c r="O40" s="81"/>
      <c r="P40" s="65"/>
      <c r="Q40" s="245"/>
      <c r="R40" s="244"/>
      <c r="S40" s="244"/>
      <c r="T40" s="244"/>
      <c r="U40" s="82"/>
      <c r="W40" s="83"/>
      <c r="X40" s="15"/>
      <c r="Y40" s="20"/>
      <c r="Z40" s="14"/>
      <c r="AA40" s="39"/>
      <c r="AB40" s="11"/>
      <c r="AC40" s="22"/>
      <c r="BG40" s="14"/>
    </row>
    <row r="41" spans="1:61" ht="39.950000000000003" customHeight="1" x14ac:dyDescent="0.25">
      <c r="A41" s="59"/>
      <c r="B41" s="12"/>
      <c r="C41" s="236"/>
      <c r="D41" s="59"/>
      <c r="F41" s="80"/>
      <c r="G41" s="80"/>
      <c r="H41" s="69"/>
      <c r="I41" s="245"/>
      <c r="J41" s="245"/>
      <c r="K41" s="245"/>
      <c r="L41" s="81"/>
      <c r="M41" s="12"/>
      <c r="N41" s="12"/>
      <c r="O41" s="81"/>
      <c r="P41" s="65"/>
      <c r="Q41" s="245"/>
      <c r="R41" s="244"/>
      <c r="S41" s="244"/>
      <c r="T41" s="244"/>
      <c r="U41" s="82"/>
      <c r="W41" s="83"/>
      <c r="X41" s="15"/>
      <c r="Y41" s="20"/>
      <c r="Z41" s="14"/>
      <c r="AA41" s="39"/>
      <c r="AB41" s="11"/>
      <c r="AC41" s="22"/>
      <c r="BG41" s="14"/>
    </row>
    <row r="42" spans="1:61" ht="39.950000000000003" customHeight="1" x14ac:dyDescent="0.25">
      <c r="A42" s="59"/>
      <c r="B42" s="12"/>
      <c r="C42" s="236"/>
      <c r="D42" s="59"/>
      <c r="F42" s="80"/>
      <c r="G42" s="80"/>
      <c r="H42" s="69"/>
      <c r="I42" s="245"/>
      <c r="J42" s="245"/>
      <c r="K42" s="245"/>
      <c r="L42" s="81"/>
      <c r="M42" s="12"/>
      <c r="N42" s="12"/>
      <c r="O42" s="81"/>
      <c r="P42" s="65"/>
      <c r="Q42" s="245"/>
      <c r="R42" s="244"/>
      <c r="S42" s="244"/>
      <c r="T42" s="244"/>
      <c r="U42" s="82"/>
      <c r="W42" s="83"/>
      <c r="X42" s="15"/>
      <c r="Y42" s="20"/>
      <c r="Z42" s="14"/>
      <c r="AA42" s="39"/>
      <c r="AB42" s="11"/>
      <c r="AC42" s="22"/>
      <c r="BG42" s="14"/>
    </row>
    <row r="43" spans="1:61" ht="39.950000000000003" customHeight="1" x14ac:dyDescent="0.25">
      <c r="A43" s="59"/>
      <c r="B43" s="12"/>
      <c r="C43" s="236"/>
      <c r="D43" s="59"/>
      <c r="F43" s="80"/>
      <c r="G43" s="80"/>
      <c r="H43" s="69"/>
      <c r="I43" s="245"/>
      <c r="J43" s="245"/>
      <c r="K43" s="245"/>
      <c r="L43" s="81"/>
      <c r="M43" s="12"/>
      <c r="N43" s="12"/>
      <c r="O43" s="81"/>
      <c r="P43" s="65"/>
      <c r="Q43" s="245"/>
      <c r="R43" s="244"/>
      <c r="S43" s="244"/>
      <c r="T43" s="244"/>
      <c r="U43" s="82"/>
      <c r="W43" s="83"/>
      <c r="X43" s="15"/>
      <c r="Y43" s="20"/>
      <c r="Z43" s="14"/>
      <c r="AA43" s="39"/>
      <c r="AB43" s="11"/>
      <c r="AC43" s="22"/>
      <c r="BG43" s="14"/>
    </row>
    <row r="44" spans="1:61" ht="39.950000000000003" customHeight="1" x14ac:dyDescent="0.25">
      <c r="A44" s="59"/>
      <c r="B44" s="12"/>
      <c r="C44" s="236"/>
      <c r="D44" s="59"/>
      <c r="F44" s="80"/>
      <c r="G44" s="80"/>
      <c r="H44" s="69"/>
      <c r="I44" s="245"/>
      <c r="J44" s="245"/>
      <c r="K44" s="245"/>
      <c r="L44" s="81"/>
      <c r="M44" s="12"/>
      <c r="N44" s="12"/>
      <c r="O44" s="81"/>
      <c r="P44" s="65"/>
      <c r="Q44" s="245"/>
      <c r="R44" s="244"/>
      <c r="S44" s="244"/>
      <c r="T44" s="244"/>
      <c r="U44" s="82"/>
      <c r="W44" s="83"/>
      <c r="X44" s="15"/>
      <c r="Y44" s="20"/>
      <c r="Z44" s="14"/>
      <c r="AA44" s="39"/>
      <c r="AB44" s="11"/>
      <c r="AC44" s="22"/>
      <c r="BG44" s="14"/>
    </row>
    <row r="45" spans="1:61" ht="39.950000000000003" customHeight="1" x14ac:dyDescent="0.25">
      <c r="A45" s="59"/>
      <c r="B45" s="12"/>
      <c r="C45" s="236"/>
      <c r="D45" s="59"/>
      <c r="F45" s="80"/>
      <c r="G45" s="80"/>
      <c r="H45" s="69"/>
      <c r="I45" s="245"/>
      <c r="J45" s="245"/>
      <c r="K45" s="245"/>
      <c r="L45" s="81"/>
      <c r="M45" s="12"/>
      <c r="N45" s="12"/>
      <c r="O45" s="81"/>
      <c r="P45" s="65"/>
      <c r="Q45" s="245"/>
      <c r="R45" s="244"/>
      <c r="S45" s="244"/>
      <c r="T45" s="244"/>
      <c r="U45" s="82"/>
      <c r="W45" s="83"/>
      <c r="X45" s="15"/>
      <c r="Y45" s="20"/>
      <c r="Z45" s="14"/>
      <c r="AA45" s="39"/>
      <c r="AB45" s="11"/>
      <c r="AC45" s="22"/>
      <c r="BG45" s="14"/>
    </row>
    <row r="46" spans="1:61" ht="39.950000000000003" customHeight="1" x14ac:dyDescent="0.25">
      <c r="A46" s="59"/>
      <c r="B46" s="12"/>
      <c r="C46" s="236"/>
      <c r="D46" s="59"/>
      <c r="F46" s="80"/>
      <c r="G46" s="80"/>
      <c r="H46" s="69"/>
      <c r="I46" s="245"/>
      <c r="J46" s="245"/>
      <c r="K46" s="245"/>
      <c r="L46" s="81"/>
      <c r="M46" s="12"/>
      <c r="N46" s="12"/>
      <c r="O46" s="81"/>
      <c r="P46" s="65"/>
      <c r="Q46" s="245"/>
      <c r="R46" s="244"/>
      <c r="S46" s="244"/>
      <c r="T46" s="244"/>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241"/>
      <c r="D49" s="57"/>
      <c r="E49" s="240"/>
      <c r="F49" s="80"/>
      <c r="G49" s="80"/>
      <c r="H49" s="241"/>
      <c r="I49" s="242"/>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241"/>
      <c r="D50" s="57"/>
      <c r="E50" s="240"/>
      <c r="F50" s="80"/>
      <c r="G50" s="80"/>
      <c r="H50" s="241"/>
      <c r="I50" s="242"/>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241"/>
      <c r="D51" s="57"/>
      <c r="E51" s="240"/>
      <c r="F51" s="80"/>
      <c r="G51" s="80"/>
      <c r="H51" s="241"/>
      <c r="I51" s="242"/>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241"/>
      <c r="D52" s="57"/>
      <c r="E52" s="240"/>
      <c r="F52" s="80"/>
      <c r="G52" s="80"/>
      <c r="H52" s="236"/>
      <c r="I52" s="242"/>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241"/>
      <c r="D53" s="57"/>
      <c r="E53" s="240"/>
      <c r="F53" s="80"/>
      <c r="G53" s="80"/>
      <c r="H53" s="236"/>
      <c r="I53" s="242"/>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241"/>
      <c r="D54" s="57"/>
      <c r="E54" s="240"/>
      <c r="F54" s="80"/>
      <c r="G54" s="80"/>
      <c r="H54" s="236"/>
      <c r="I54" s="242"/>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241"/>
      <c r="D55" s="57"/>
      <c r="E55" s="240"/>
      <c r="F55" s="80"/>
      <c r="G55" s="80"/>
      <c r="H55" s="241"/>
      <c r="I55" s="242"/>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241"/>
      <c r="D56" s="57"/>
      <c r="E56" s="240"/>
      <c r="F56" s="80"/>
      <c r="G56" s="80"/>
      <c r="H56" s="241"/>
      <c r="I56" s="242"/>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241"/>
      <c r="D57" s="57"/>
      <c r="E57" s="240"/>
      <c r="F57" s="80"/>
      <c r="G57" s="80"/>
      <c r="H57" s="241"/>
      <c r="I57" s="242"/>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241"/>
      <c r="D58" s="57"/>
      <c r="E58" s="240"/>
      <c r="F58" s="80"/>
      <c r="G58" s="80"/>
      <c r="H58" s="241"/>
      <c r="I58" s="242"/>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241"/>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241"/>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241"/>
      <c r="D61" s="59"/>
      <c r="E61" s="240"/>
      <c r="F61" s="80"/>
      <c r="G61" s="80"/>
      <c r="H61" s="240"/>
      <c r="I61" s="242"/>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241"/>
      <c r="D62" s="59"/>
      <c r="E62" s="240"/>
      <c r="F62" s="80"/>
      <c r="G62" s="80"/>
      <c r="H62" s="240"/>
      <c r="I62" s="242"/>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241"/>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241"/>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241"/>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241"/>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241"/>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241"/>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241"/>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241"/>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36"/>
      <c r="D72" s="61"/>
      <c r="E72" s="12"/>
      <c r="F72" s="12"/>
      <c r="G72" s="12"/>
      <c r="H72" s="12"/>
      <c r="I72" s="12"/>
      <c r="K72" s="12"/>
      <c r="L72" s="12"/>
      <c r="N72" s="12"/>
      <c r="O72" s="12"/>
      <c r="P72" s="12"/>
      <c r="Q72" s="12"/>
      <c r="R72" s="56"/>
      <c r="S72" s="56"/>
      <c r="T72" s="9"/>
    </row>
    <row r="73" spans="1:16361" ht="39.950000000000003" customHeight="1" x14ac:dyDescent="0.25">
      <c r="A73" s="61"/>
      <c r="B73" s="12"/>
      <c r="C73" s="236"/>
      <c r="D73" s="61"/>
      <c r="E73" s="12"/>
      <c r="F73" s="12"/>
      <c r="G73" s="12"/>
      <c r="H73" s="12"/>
      <c r="I73" s="12"/>
      <c r="K73" s="12"/>
      <c r="N73" s="12"/>
      <c r="O73" s="12"/>
      <c r="P73" s="12"/>
      <c r="Q73" s="12"/>
      <c r="R73" s="56"/>
      <c r="S73" s="56"/>
      <c r="T73" s="9"/>
    </row>
    <row r="74" spans="1:16361" ht="39.950000000000003" customHeight="1" x14ac:dyDescent="0.25">
      <c r="A74" s="61"/>
      <c r="B74" s="12"/>
      <c r="C74" s="236"/>
      <c r="D74" s="61"/>
      <c r="E74" s="12"/>
      <c r="F74" s="12"/>
      <c r="G74" s="12"/>
      <c r="H74" s="12"/>
      <c r="I74" s="12"/>
      <c r="J74" s="94"/>
      <c r="K74" s="12"/>
      <c r="N74" s="12"/>
      <c r="O74" s="12"/>
      <c r="P74" s="12"/>
      <c r="Q74" s="12"/>
      <c r="R74" s="56"/>
      <c r="S74" s="56"/>
      <c r="T74" s="9"/>
    </row>
    <row r="75" spans="1:16361" ht="39.950000000000003" customHeight="1" x14ac:dyDescent="0.25">
      <c r="A75" s="61"/>
      <c r="B75" s="12"/>
      <c r="C75" s="236"/>
      <c r="D75" s="61"/>
      <c r="E75" s="12"/>
      <c r="F75" s="12"/>
      <c r="G75" s="12"/>
      <c r="H75" s="12"/>
      <c r="I75" s="12"/>
      <c r="J75" s="94"/>
      <c r="K75" s="12"/>
      <c r="N75" s="12"/>
      <c r="O75" s="12"/>
      <c r="P75" s="12"/>
      <c r="Q75" s="12"/>
      <c r="R75" s="56"/>
      <c r="S75" s="56"/>
      <c r="T75" s="9"/>
    </row>
    <row r="76" spans="1:16361" ht="39.950000000000003" customHeight="1" x14ac:dyDescent="0.25">
      <c r="A76" s="61"/>
      <c r="B76" s="12"/>
      <c r="C76" s="236"/>
      <c r="D76" s="61"/>
      <c r="E76" s="12"/>
      <c r="F76" s="12"/>
      <c r="G76" s="12"/>
      <c r="H76" s="12"/>
      <c r="I76" s="12"/>
      <c r="J76" s="94"/>
      <c r="K76" s="12"/>
      <c r="N76" s="12"/>
      <c r="O76" s="12"/>
      <c r="P76" s="12"/>
      <c r="Q76" s="12"/>
      <c r="R76" s="56"/>
      <c r="S76" s="56"/>
      <c r="T76" s="9"/>
    </row>
    <row r="77" spans="1:16361" ht="39.950000000000003" customHeight="1" x14ac:dyDescent="0.25">
      <c r="A77" s="61"/>
      <c r="B77" s="12"/>
      <c r="C77" s="236"/>
      <c r="D77" s="61"/>
      <c r="E77" s="12"/>
      <c r="F77" s="12"/>
      <c r="G77" s="12"/>
      <c r="H77" s="12"/>
      <c r="I77" s="12"/>
      <c r="J77" s="94"/>
      <c r="K77" s="12"/>
      <c r="N77" s="12"/>
      <c r="O77" s="12"/>
      <c r="P77" s="12"/>
      <c r="Q77" s="12"/>
      <c r="R77" s="56"/>
      <c r="S77" s="56"/>
      <c r="T77" s="9"/>
    </row>
    <row r="78" spans="1:16361" ht="39.950000000000003" customHeight="1" x14ac:dyDescent="0.25">
      <c r="A78" s="61"/>
      <c r="B78" s="12"/>
      <c r="C78" s="236"/>
      <c r="D78" s="61"/>
      <c r="E78" s="12"/>
      <c r="F78" s="12"/>
      <c r="G78" s="12"/>
      <c r="H78" s="12"/>
      <c r="I78" s="12"/>
      <c r="J78" s="94"/>
      <c r="K78" s="12"/>
      <c r="N78" s="12"/>
      <c r="O78" s="12"/>
      <c r="P78" s="12"/>
      <c r="Q78" s="12"/>
      <c r="R78" s="56"/>
      <c r="S78" s="56"/>
      <c r="T78" s="9"/>
    </row>
    <row r="79" spans="1:16361" ht="39.950000000000003" customHeight="1" x14ac:dyDescent="0.25">
      <c r="A79" s="61"/>
      <c r="B79" s="12"/>
      <c r="C79" s="236"/>
      <c r="D79" s="61"/>
      <c r="E79" s="12"/>
      <c r="F79" s="12"/>
      <c r="G79" s="12"/>
      <c r="H79" s="12"/>
      <c r="I79" s="12"/>
      <c r="J79" s="94"/>
      <c r="N79" s="12"/>
      <c r="O79" s="12"/>
      <c r="P79" s="12"/>
      <c r="Q79" s="12"/>
      <c r="R79" s="56"/>
      <c r="S79" s="56"/>
      <c r="T79" s="9"/>
    </row>
    <row r="80" spans="1:16361" ht="39.950000000000003" customHeight="1" x14ac:dyDescent="0.25">
      <c r="A80" s="61"/>
      <c r="B80" s="12"/>
      <c r="C80" s="236"/>
      <c r="D80" s="61"/>
      <c r="E80" s="12"/>
      <c r="F80" s="12"/>
      <c r="G80" s="12"/>
      <c r="H80" s="12"/>
      <c r="I80" s="12"/>
      <c r="J80" s="94"/>
      <c r="N80" s="12"/>
      <c r="O80" s="12"/>
      <c r="P80" s="12"/>
      <c r="Q80" s="12"/>
      <c r="R80" s="56"/>
      <c r="S80" s="56"/>
      <c r="T80" s="9"/>
    </row>
    <row r="81" spans="1:20" ht="39.950000000000003" customHeight="1" x14ac:dyDescent="0.25">
      <c r="A81" s="61"/>
      <c r="B81" s="12"/>
      <c r="C81" s="236"/>
      <c r="D81" s="61"/>
      <c r="E81" s="12"/>
      <c r="F81" s="12"/>
      <c r="G81" s="12"/>
      <c r="H81" s="12"/>
      <c r="I81" s="12"/>
      <c r="J81" s="94"/>
      <c r="N81" s="12"/>
      <c r="O81" s="12"/>
      <c r="P81" s="12"/>
      <c r="Q81" s="12"/>
      <c r="R81" s="56"/>
      <c r="S81" s="56"/>
      <c r="T81" s="9"/>
    </row>
    <row r="82" spans="1:20" ht="39.950000000000003" customHeight="1" x14ac:dyDescent="0.25">
      <c r="A82" s="61"/>
      <c r="B82" s="12"/>
      <c r="C82" s="236"/>
      <c r="D82" s="61"/>
      <c r="E82" s="12"/>
      <c r="F82" s="12"/>
      <c r="G82" s="12"/>
      <c r="H82" s="12"/>
      <c r="I82" s="12"/>
      <c r="J82" s="94"/>
      <c r="N82" s="12"/>
      <c r="O82" s="12"/>
      <c r="P82" s="12"/>
      <c r="Q82" s="12"/>
      <c r="R82" s="56"/>
      <c r="S82" s="56"/>
      <c r="T82" s="9"/>
    </row>
    <row r="83" spans="1:20" ht="39.950000000000003" customHeight="1" x14ac:dyDescent="0.25">
      <c r="A83" s="61"/>
      <c r="B83" s="12"/>
      <c r="C83" s="236"/>
      <c r="D83" s="61"/>
      <c r="E83" s="12"/>
      <c r="F83" s="12"/>
      <c r="G83" s="12"/>
      <c r="H83" s="12"/>
      <c r="I83" s="12"/>
      <c r="J83" s="94"/>
      <c r="N83" s="12"/>
      <c r="O83" s="12"/>
      <c r="P83" s="12"/>
      <c r="Q83" s="12"/>
      <c r="R83" s="56"/>
      <c r="S83" s="56"/>
      <c r="T83" s="9"/>
    </row>
    <row r="84" spans="1:20" ht="39.950000000000003" customHeight="1" x14ac:dyDescent="0.25">
      <c r="A84" s="60"/>
      <c r="B84" s="12"/>
      <c r="C84" s="236"/>
      <c r="D84" s="59"/>
      <c r="E84" s="12"/>
      <c r="F84" s="80"/>
      <c r="G84" s="80"/>
      <c r="H84" s="12"/>
      <c r="I84" s="55"/>
      <c r="J84" s="64"/>
      <c r="M84" s="12"/>
      <c r="N84" s="12"/>
      <c r="P84" s="65"/>
      <c r="R84" s="19"/>
      <c r="S84" s="19"/>
      <c r="T84" s="95"/>
    </row>
    <row r="85" spans="1:20" ht="39.950000000000003" customHeight="1" x14ac:dyDescent="0.25">
      <c r="A85" s="60"/>
      <c r="B85" s="12"/>
      <c r="C85" s="236"/>
      <c r="D85" s="59"/>
      <c r="F85" s="80"/>
      <c r="G85" s="80"/>
      <c r="H85" s="96"/>
      <c r="I85" s="55"/>
      <c r="J85" s="97"/>
      <c r="N85" s="12"/>
      <c r="P85" s="65"/>
      <c r="R85" s="19"/>
      <c r="S85" s="19"/>
      <c r="T85" s="95"/>
    </row>
    <row r="86" spans="1:20" ht="39.950000000000003" customHeight="1" x14ac:dyDescent="0.25">
      <c r="A86" s="61"/>
      <c r="B86" s="12"/>
      <c r="C86" s="236"/>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36"/>
      <c r="D87" s="61"/>
      <c r="E87" s="240"/>
      <c r="F87" s="12"/>
      <c r="G87" s="12"/>
      <c r="H87" s="12"/>
      <c r="I87" s="240"/>
      <c r="J87" s="238"/>
      <c r="K87" s="12"/>
      <c r="L87" s="12"/>
      <c r="M87" s="12"/>
      <c r="N87" s="12"/>
      <c r="O87" s="12"/>
      <c r="P87" s="90"/>
      <c r="Q87" s="12"/>
      <c r="R87" s="56"/>
      <c r="S87" s="56"/>
      <c r="T87" s="19"/>
    </row>
    <row r="88" spans="1:20" ht="39.950000000000003" customHeight="1" x14ac:dyDescent="0.25">
      <c r="A88" s="61"/>
      <c r="B88" s="12"/>
      <c r="C88" s="236"/>
      <c r="D88" s="61"/>
      <c r="E88" s="240"/>
      <c r="F88" s="12"/>
      <c r="G88" s="12"/>
      <c r="H88" s="12"/>
      <c r="I88" s="240"/>
      <c r="J88" s="238"/>
      <c r="K88" s="12"/>
      <c r="L88" s="12"/>
      <c r="M88" s="12"/>
      <c r="N88" s="12"/>
      <c r="O88" s="12"/>
      <c r="P88" s="90"/>
      <c r="Q88" s="12"/>
      <c r="R88" s="56"/>
      <c r="S88" s="56"/>
      <c r="T88" s="19"/>
    </row>
    <row r="89" spans="1:20" ht="39.950000000000003" customHeight="1" x14ac:dyDescent="0.25">
      <c r="A89" s="61"/>
      <c r="B89" s="12"/>
      <c r="C89" s="236"/>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36"/>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36"/>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36"/>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36"/>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36"/>
      <c r="D94" s="61"/>
      <c r="E94" s="12"/>
      <c r="F94" s="12"/>
      <c r="G94" s="12"/>
      <c r="H94" s="12"/>
      <c r="I94" s="12"/>
      <c r="K94" s="12"/>
      <c r="L94" s="12"/>
      <c r="M94" s="12"/>
      <c r="N94" s="12"/>
      <c r="O94" s="12"/>
      <c r="P94" s="90"/>
      <c r="Q94" s="12"/>
      <c r="R94" s="56"/>
      <c r="S94" s="56"/>
      <c r="T94" s="9"/>
    </row>
    <row r="95" spans="1:20" ht="39.950000000000003" customHeight="1" x14ac:dyDescent="0.25">
      <c r="A95" s="239"/>
      <c r="B95" s="240"/>
      <c r="C95" s="236"/>
      <c r="D95" s="61"/>
      <c r="E95" s="240"/>
      <c r="F95" s="12"/>
      <c r="G95" s="12"/>
      <c r="H95" s="240"/>
      <c r="I95" s="240"/>
      <c r="K95" s="12"/>
      <c r="L95" s="12"/>
      <c r="M95" s="12"/>
      <c r="N95" s="12"/>
      <c r="O95" s="12"/>
      <c r="P95" s="90"/>
      <c r="Q95" s="12"/>
      <c r="R95" s="56"/>
      <c r="S95" s="56"/>
      <c r="T95" s="9"/>
    </row>
    <row r="96" spans="1:20" ht="39.950000000000003" customHeight="1" x14ac:dyDescent="0.25">
      <c r="A96" s="239"/>
      <c r="B96" s="240"/>
      <c r="C96" s="236"/>
      <c r="D96" s="61"/>
      <c r="E96" s="240"/>
      <c r="F96" s="12"/>
      <c r="G96" s="12"/>
      <c r="H96" s="240"/>
      <c r="I96" s="240"/>
      <c r="K96" s="12"/>
      <c r="L96" s="12"/>
      <c r="M96" s="12"/>
      <c r="N96" s="12"/>
      <c r="O96" s="12"/>
      <c r="P96" s="90"/>
      <c r="Q96" s="12"/>
      <c r="R96" s="56"/>
      <c r="S96" s="56"/>
      <c r="T96" s="9"/>
    </row>
    <row r="97" spans="1:59" ht="39.950000000000003" customHeight="1" x14ac:dyDescent="0.25">
      <c r="A97" s="60"/>
      <c r="B97" s="12"/>
      <c r="C97" s="236"/>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36"/>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D000000}">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108" priority="111" stopIfTrue="1" operator="containsText" text="EN TERMINO">
      <formula>NOT(ISERROR(SEARCH("EN TERMINO",Z5)))</formula>
    </cfRule>
    <cfRule type="containsText" priority="112" operator="containsText" text="AMARILLO">
      <formula>NOT(ISERROR(SEARCH("AMARILLO",Z5)))</formula>
    </cfRule>
    <cfRule type="containsText" dxfId="107" priority="113" stopIfTrue="1" operator="containsText" text="ALERTA">
      <formula>NOT(ISERROR(SEARCH("ALERTA",Z5)))</formula>
    </cfRule>
    <cfRule type="containsText" dxfId="106" priority="114" stopIfTrue="1" operator="containsText" text="OK">
      <formula>NOT(ISERROR(SEARCH("OK",Z5)))</formula>
    </cfRule>
  </conditionalFormatting>
  <conditionalFormatting sqref="AC5:AC6">
    <cfRule type="containsText" dxfId="105" priority="115" stopIfTrue="1" operator="containsText" text="CUMPLIDA">
      <formula>NOT(ISERROR(SEARCH("CUMPLIDA",AC5)))</formula>
    </cfRule>
  </conditionalFormatting>
  <conditionalFormatting sqref="AC5:AC6">
    <cfRule type="containsText" dxfId="104" priority="117" stopIfTrue="1" operator="containsText" text="INCUMPLIDA">
      <formula>NOT(ISERROR(SEARCH("INCUMPLIDA",AC5)))</formula>
    </cfRule>
  </conditionalFormatting>
  <conditionalFormatting sqref="AC5:AC6">
    <cfRule type="containsText" dxfId="103" priority="116" stopIfTrue="1" operator="containsText" text="PENDIENTE">
      <formula>NOT(ISERROR(SEARCH("PENDIENTE",AC5)))</formula>
    </cfRule>
  </conditionalFormatting>
  <conditionalFormatting sqref="AR6 BB6">
    <cfRule type="containsText" dxfId="102" priority="97" stopIfTrue="1" operator="containsText" text="EN TERMINO">
      <formula>NOT(ISERROR(SEARCH("EN TERMINO",AR6)))</formula>
    </cfRule>
    <cfRule type="containsText" priority="98" operator="containsText" text="AMARILLO">
      <formula>NOT(ISERROR(SEARCH("AMARILLO",AR6)))</formula>
    </cfRule>
    <cfRule type="containsText" dxfId="101" priority="99" stopIfTrue="1" operator="containsText" text="ALERTA">
      <formula>NOT(ISERROR(SEARCH("ALERTA",AR6)))</formula>
    </cfRule>
    <cfRule type="containsText" dxfId="100" priority="100" stopIfTrue="1" operator="containsText" text="OK">
      <formula>NOT(ISERROR(SEARCH("OK",AR6)))</formula>
    </cfRule>
  </conditionalFormatting>
  <conditionalFormatting sqref="BE6 AU6">
    <cfRule type="containsText" dxfId="99" priority="101" stopIfTrue="1" operator="containsText" text="CUMPLIDA">
      <formula>NOT(ISERROR(SEARCH("CUMPLIDA",AU6)))</formula>
    </cfRule>
  </conditionalFormatting>
  <conditionalFormatting sqref="BE6 AU6">
    <cfRule type="containsText" dxfId="98" priority="103" stopIfTrue="1" operator="containsText" text="INCUMPLIDA">
      <formula>NOT(ISERROR(SEARCH("INCUMPLIDA",AU6)))</formula>
    </cfRule>
  </conditionalFormatting>
  <conditionalFormatting sqref="BE6 AU6">
    <cfRule type="containsText" dxfId="97" priority="102" stopIfTrue="1" operator="containsText" text="PENDIENTE">
      <formula>NOT(ISERROR(SEARCH("PENDIENTE",AU6)))</formula>
    </cfRule>
  </conditionalFormatting>
  <conditionalFormatting sqref="AR6">
    <cfRule type="dataBar" priority="104">
      <dataBar>
        <cfvo type="min"/>
        <cfvo type="max"/>
        <color rgb="FF638EC6"/>
      </dataBar>
    </cfRule>
  </conditionalFormatting>
  <conditionalFormatting sqref="BB6">
    <cfRule type="dataBar" priority="105">
      <dataBar>
        <cfvo type="min"/>
        <cfvo type="max"/>
        <color rgb="FF638EC6"/>
      </dataBar>
    </cfRule>
  </conditionalFormatting>
  <conditionalFormatting sqref="Z97:Z98">
    <cfRule type="containsText" dxfId="96" priority="62" stopIfTrue="1" operator="containsText" text="EN TERMINO">
      <formula>NOT(ISERROR(SEARCH("EN TERMINO",Z97)))</formula>
    </cfRule>
    <cfRule type="containsText" priority="63" operator="containsText" text="AMARILLO">
      <formula>NOT(ISERROR(SEARCH("AMARILLO",Z97)))</formula>
    </cfRule>
    <cfRule type="containsText" dxfId="95" priority="64" stopIfTrue="1" operator="containsText" text="ALERTA">
      <formula>NOT(ISERROR(SEARCH("ALERTA",Z97)))</formula>
    </cfRule>
    <cfRule type="containsText" dxfId="94" priority="65" stopIfTrue="1" operator="containsText" text="OK">
      <formula>NOT(ISERROR(SEARCH("OK",Z97)))</formula>
    </cfRule>
  </conditionalFormatting>
  <conditionalFormatting sqref="AD97">
    <cfRule type="containsText" dxfId="93" priority="59" operator="containsText" text="cerrada">
      <formula>NOT(ISERROR(SEARCH("cerrada",AD97)))</formula>
    </cfRule>
    <cfRule type="containsText" dxfId="92" priority="60" operator="containsText" text="cerrado">
      <formula>NOT(ISERROR(SEARCH("cerrado",AD97)))</formula>
    </cfRule>
    <cfRule type="containsText" dxfId="91" priority="61" operator="containsText" text="Abierto">
      <formula>NOT(ISERROR(SEARCH("Abierto",AD97)))</formula>
    </cfRule>
  </conditionalFormatting>
  <conditionalFormatting sqref="BG97:BG98">
    <cfRule type="containsText" dxfId="90" priority="56" operator="containsText" text="cerrada">
      <formula>NOT(ISERROR(SEARCH("cerrada",BG97)))</formula>
    </cfRule>
    <cfRule type="containsText" dxfId="89" priority="57" operator="containsText" text="cerrado">
      <formula>NOT(ISERROR(SEARCH("cerrado",BG97)))</formula>
    </cfRule>
    <cfRule type="containsText" dxfId="88" priority="58" operator="containsText" text="Abierto">
      <formula>NOT(ISERROR(SEARCH("Abierto",BG97)))</formula>
    </cfRule>
  </conditionalFormatting>
  <conditionalFormatting sqref="AC97">
    <cfRule type="containsText" dxfId="87" priority="55" stopIfTrue="1" operator="containsText" text="CUMPLIDA">
      <formula>NOT(ISERROR(SEARCH("CUMPLIDA",AC97)))</formula>
    </cfRule>
  </conditionalFormatting>
  <conditionalFormatting sqref="AC97">
    <cfRule type="containsText" dxfId="86" priority="54" stopIfTrue="1" operator="containsText" text="INCUMPLIDA">
      <formula>NOT(ISERROR(SEARCH("INCUMPLIDA",AC97)))</formula>
    </cfRule>
  </conditionalFormatting>
  <conditionalFormatting sqref="AC97">
    <cfRule type="containsText" dxfId="85" priority="53" stopIfTrue="1" operator="containsText" text="PENDIENTE">
      <formula>NOT(ISERROR(SEARCH("PENDIENTE",AC97)))</formula>
    </cfRule>
  </conditionalFormatting>
  <conditionalFormatting sqref="AC97">
    <cfRule type="containsText" dxfId="84" priority="52" operator="containsText" text="PENDIENTE">
      <formula>NOT(ISERROR(SEARCH("PENDIENTE",AC97)))</formula>
    </cfRule>
  </conditionalFormatting>
  <conditionalFormatting sqref="AC98">
    <cfRule type="containsText" dxfId="83" priority="51" stopIfTrue="1" operator="containsText" text="CUMPLIDA">
      <formula>NOT(ISERROR(SEARCH("CUMPLIDA",AC98)))</formula>
    </cfRule>
  </conditionalFormatting>
  <conditionalFormatting sqref="AC98">
    <cfRule type="containsText" dxfId="82" priority="50" stopIfTrue="1" operator="containsText" text="INCUMPLIDA">
      <formula>NOT(ISERROR(SEARCH("INCUMPLIDA",AC98)))</formula>
    </cfRule>
  </conditionalFormatting>
  <conditionalFormatting sqref="AC98">
    <cfRule type="containsText" dxfId="81" priority="49" stopIfTrue="1" operator="containsText" text="PENDIENTE">
      <formula>NOT(ISERROR(SEARCH("PENDIENTE",AC98)))</formula>
    </cfRule>
  </conditionalFormatting>
  <conditionalFormatting sqref="AC98">
    <cfRule type="containsText" dxfId="80" priority="48" operator="containsText" text="PENDIENTE">
      <formula>NOT(ISERROR(SEARCH("PENDIENTE",AC98)))</formula>
    </cfRule>
  </conditionalFormatting>
  <conditionalFormatting sqref="Z31:Z46">
    <cfRule type="containsText" dxfId="79" priority="44" stopIfTrue="1" operator="containsText" text="EN TERMINO">
      <formula>NOT(ISERROR(SEARCH("EN TERMINO",Z31)))</formula>
    </cfRule>
    <cfRule type="containsText" priority="45" operator="containsText" text="AMARILLO">
      <formula>NOT(ISERROR(SEARCH("AMARILLO",Z31)))</formula>
    </cfRule>
    <cfRule type="containsText" dxfId="78" priority="46" stopIfTrue="1" operator="containsText" text="ALERTA">
      <formula>NOT(ISERROR(SEARCH("ALERTA",Z31)))</formula>
    </cfRule>
    <cfRule type="containsText" dxfId="77" priority="47" stopIfTrue="1" operator="containsText" text="OK">
      <formula>NOT(ISERROR(SEARCH("OK",Z31)))</formula>
    </cfRule>
  </conditionalFormatting>
  <conditionalFormatting sqref="AC31:AC46">
    <cfRule type="containsText" dxfId="76" priority="43" stopIfTrue="1" operator="containsText" text="CUMPLIDA">
      <formula>NOT(ISERROR(SEARCH("CUMPLIDA",AC31)))</formula>
    </cfRule>
  </conditionalFormatting>
  <conditionalFormatting sqref="AC31:AC46">
    <cfRule type="containsText" dxfId="75" priority="42" stopIfTrue="1" operator="containsText" text="INCUMPLIDA">
      <formula>NOT(ISERROR(SEARCH("INCUMPLIDA",AC31)))</formula>
    </cfRule>
  </conditionalFormatting>
  <conditionalFormatting sqref="AC31:AC46">
    <cfRule type="containsText" dxfId="74" priority="41" stopIfTrue="1" operator="containsText" text="PENDIENTE">
      <formula>NOT(ISERROR(SEARCH("PENDIENTE",AC31)))</formula>
    </cfRule>
  </conditionalFormatting>
  <conditionalFormatting sqref="AC31:AC46">
    <cfRule type="containsText" dxfId="73" priority="40" operator="containsText" text="PENDIENTE">
      <formula>NOT(ISERROR(SEARCH("PENDIENTE",AC31)))</formula>
    </cfRule>
  </conditionalFormatting>
  <conditionalFormatting sqref="BG31:BG46">
    <cfRule type="containsText" dxfId="72" priority="37" operator="containsText" text="cerrada">
      <formula>NOT(ISERROR(SEARCH("cerrada",BG31)))</formula>
    </cfRule>
    <cfRule type="containsText" dxfId="71" priority="38" operator="containsText" text="cerrado">
      <formula>NOT(ISERROR(SEARCH("cerrado",BG31)))</formula>
    </cfRule>
    <cfRule type="containsText" dxfId="70" priority="39" operator="containsText" text="Abierto">
      <formula>NOT(ISERROR(SEARCH("Abierto",BG31)))</formula>
    </cfRule>
  </conditionalFormatting>
  <conditionalFormatting sqref="AC16:AC30">
    <cfRule type="containsText" dxfId="69" priority="36" stopIfTrue="1" operator="containsText" text="CUMPLIDA">
      <formula>NOT(ISERROR(SEARCH("CUMPLIDA",AC16)))</formula>
    </cfRule>
  </conditionalFormatting>
  <conditionalFormatting sqref="AC16:AC30">
    <cfRule type="containsText" dxfId="68" priority="35" stopIfTrue="1" operator="containsText" text="INCUMPLIDA">
      <formula>NOT(ISERROR(SEARCH("INCUMPLIDA",AC16)))</formula>
    </cfRule>
  </conditionalFormatting>
  <conditionalFormatting sqref="AC16:AC30">
    <cfRule type="containsText" dxfId="67" priority="34" stopIfTrue="1" operator="containsText" text="PENDIENTE">
      <formula>NOT(ISERROR(SEARCH("PENDIENTE",AC16)))</formula>
    </cfRule>
  </conditionalFormatting>
  <conditionalFormatting sqref="AC16:AC30">
    <cfRule type="containsText" dxfId="66" priority="33" operator="containsText" text="PENDIENTE">
      <formula>NOT(ISERROR(SEARCH("PENDIENTE",AC16)))</formula>
    </cfRule>
  </conditionalFormatting>
  <conditionalFormatting sqref="Z16:Z30">
    <cfRule type="containsText" dxfId="65" priority="29" stopIfTrue="1" operator="containsText" text="EN TERMINO">
      <formula>NOT(ISERROR(SEARCH("EN TERMINO",Z16)))</formula>
    </cfRule>
    <cfRule type="containsText" priority="30" operator="containsText" text="AMARILLO">
      <formula>NOT(ISERROR(SEARCH("AMARILLO",Z16)))</formula>
    </cfRule>
    <cfRule type="containsText" dxfId="64" priority="31" stopIfTrue="1" operator="containsText" text="ALERTA">
      <formula>NOT(ISERROR(SEARCH("ALERTA",Z16)))</formula>
    </cfRule>
    <cfRule type="containsText" dxfId="63" priority="32" stopIfTrue="1" operator="containsText" text="OK">
      <formula>NOT(ISERROR(SEARCH("OK",Z16)))</formula>
    </cfRule>
  </conditionalFormatting>
  <conditionalFormatting sqref="AR5">
    <cfRule type="containsText" dxfId="62" priority="22" stopIfTrue="1" operator="containsText" text="EN TERMINO">
      <formula>NOT(ISERROR(SEARCH("EN TERMINO",AR5)))</formula>
    </cfRule>
    <cfRule type="containsText" priority="23" operator="containsText" text="AMARILLO">
      <formula>NOT(ISERROR(SEARCH("AMARILLO",AR5)))</formula>
    </cfRule>
    <cfRule type="containsText" dxfId="61" priority="24" stopIfTrue="1" operator="containsText" text="ALERTA">
      <formula>NOT(ISERROR(SEARCH("ALERTA",AR5)))</formula>
    </cfRule>
    <cfRule type="containsText" dxfId="60" priority="25" stopIfTrue="1" operator="containsText" text="OK">
      <formula>NOT(ISERROR(SEARCH("OK",AR5)))</formula>
    </cfRule>
  </conditionalFormatting>
  <conditionalFormatting sqref="AU5">
    <cfRule type="containsText" dxfId="59" priority="26" stopIfTrue="1" operator="containsText" text="CUMPLIDA">
      <formula>NOT(ISERROR(SEARCH("CUMPLIDA",AU5)))</formula>
    </cfRule>
  </conditionalFormatting>
  <conditionalFormatting sqref="AU5">
    <cfRule type="containsText" dxfId="58" priority="28" stopIfTrue="1" operator="containsText" text="INCUMPLIDA">
      <formula>NOT(ISERROR(SEARCH("INCUMPLIDA",AU5)))</formula>
    </cfRule>
  </conditionalFormatting>
  <conditionalFormatting sqref="AU5">
    <cfRule type="containsText" dxfId="57" priority="27" stopIfTrue="1" operator="containsText" text="PENDIENTE">
      <formula>NOT(ISERROR(SEARCH("PENDIENTE",AU5)))</formula>
    </cfRule>
  </conditionalFormatting>
  <conditionalFormatting sqref="AV5 BG5:BG6">
    <cfRule type="containsText" dxfId="56" priority="19" operator="containsText" text="cerrada">
      <formula>NOT(ISERROR(SEARCH("cerrada",AV5)))</formula>
    </cfRule>
    <cfRule type="containsText" dxfId="55" priority="20" operator="containsText" text="cerrado">
      <formula>NOT(ISERROR(SEARCH("cerrado",AV5)))</formula>
    </cfRule>
    <cfRule type="containsText" dxfId="54" priority="21" operator="containsText" text="Abierto">
      <formula>NOT(ISERROR(SEARCH("Abierto",AV5)))</formula>
    </cfRule>
  </conditionalFormatting>
  <conditionalFormatting sqref="BB5">
    <cfRule type="containsText" dxfId="53" priority="9" stopIfTrue="1" operator="containsText" text="EN TERMINO">
      <formula>NOT(ISERROR(SEARCH("EN TERMINO",BB5)))</formula>
    </cfRule>
    <cfRule type="containsText" priority="10" operator="containsText" text="AMARILLO">
      <formula>NOT(ISERROR(SEARCH("AMARILLO",BB5)))</formula>
    </cfRule>
    <cfRule type="containsText" dxfId="52" priority="11" stopIfTrue="1" operator="containsText" text="ALERTA">
      <formula>NOT(ISERROR(SEARCH("ALERTA",BB5)))</formula>
    </cfRule>
    <cfRule type="containsText" dxfId="51" priority="12" stopIfTrue="1" operator="containsText" text="OK">
      <formula>NOT(ISERROR(SEARCH("OK",BB5)))</formula>
    </cfRule>
  </conditionalFormatting>
  <conditionalFormatting sqref="BB5">
    <cfRule type="dataBar" priority="13">
      <dataBar>
        <cfvo type="min"/>
        <cfvo type="max"/>
        <color rgb="FF638EC6"/>
      </dataBar>
    </cfRule>
  </conditionalFormatting>
  <conditionalFormatting sqref="BE5">
    <cfRule type="containsText" dxfId="50" priority="18" stopIfTrue="1" operator="containsText" text="CUMPLIDA">
      <formula>NOT(ISERROR(SEARCH("CUMPLIDA",BE5)))</formula>
    </cfRule>
  </conditionalFormatting>
  <conditionalFormatting sqref="BE5">
    <cfRule type="containsText" dxfId="49" priority="17" stopIfTrue="1" operator="containsText" text="INCUMPLIDA">
      <formula>NOT(ISERROR(SEARCH("INCUMPLIDA",BE5)))</formula>
    </cfRule>
  </conditionalFormatting>
  <conditionalFormatting sqref="BE5">
    <cfRule type="containsText" dxfId="48" priority="16" stopIfTrue="1" operator="containsText" text="CUMPLIDA">
      <formula>NOT(ISERROR(SEARCH("CUMPLIDA",BE5)))</formula>
    </cfRule>
  </conditionalFormatting>
  <conditionalFormatting sqref="BE5">
    <cfRule type="containsText" dxfId="47" priority="15" stopIfTrue="1" operator="containsText" text="INCUMPLIDA">
      <formula>NOT(ISERROR(SEARCH("INCUMPLIDA",BE5)))</formula>
    </cfRule>
  </conditionalFormatting>
  <conditionalFormatting sqref="BE5">
    <cfRule type="containsText" dxfId="46" priority="14" stopIfTrue="1" operator="containsText" text="PENDIENTE">
      <formula>NOT(ISERROR(SEARCH("PENDIENTE",BE5)))</formula>
    </cfRule>
  </conditionalFormatting>
  <conditionalFormatting sqref="AI5:AI6">
    <cfRule type="containsText" dxfId="45" priority="5" stopIfTrue="1" operator="containsText" text="EN TERMINO">
      <formula>NOT(ISERROR(SEARCH("EN TERMINO",AI5)))</formula>
    </cfRule>
    <cfRule type="containsText" priority="6" operator="containsText" text="AMARILLO">
      <formula>NOT(ISERROR(SEARCH("AMARILLO",AI5)))</formula>
    </cfRule>
    <cfRule type="containsText" dxfId="44" priority="7" stopIfTrue="1" operator="containsText" text="ALERTA">
      <formula>NOT(ISERROR(SEARCH("ALERTA",AI5)))</formula>
    </cfRule>
    <cfRule type="containsText" dxfId="43" priority="8" stopIfTrue="1" operator="containsText" text="OK">
      <formula>NOT(ISERROR(SEARCH("OK",AI5)))</formula>
    </cfRule>
  </conditionalFormatting>
  <conditionalFormatting sqref="AL5:AL6">
    <cfRule type="containsText" dxfId="42" priority="4" stopIfTrue="1" operator="containsText" text="CUMPLIDA">
      <formula>NOT(ISERROR(SEARCH("CUMPLIDA",AL5)))</formula>
    </cfRule>
  </conditionalFormatting>
  <conditionalFormatting sqref="AL5:AL6">
    <cfRule type="containsText" dxfId="41" priority="3" stopIfTrue="1" operator="containsText" text="INCUMPLIDA">
      <formula>NOT(ISERROR(SEARCH("INCUMPLIDA",AL5)))</formula>
    </cfRule>
  </conditionalFormatting>
  <conditionalFormatting sqref="AL5:AL6">
    <cfRule type="containsText" dxfId="40" priority="2" stopIfTrue="1" operator="containsText" text="PENDIENTE">
      <formula>NOT(ISERROR(SEARCH("PENDIENTE",AL5)))</formula>
    </cfRule>
  </conditionalFormatting>
  <conditionalFormatting sqref="AL5:AL6">
    <cfRule type="containsText" dxfId="39" priority="1" operator="containsText" text="ATENCIÓN">
      <formula>NOT(ISERROR(SEARCH("ATENCIÓN",AL5)))</formula>
    </cfRule>
  </conditionalFormatting>
  <dataValidations count="4">
    <dataValidation type="list" allowBlank="1" showInputMessage="1" showErrorMessage="1" sqref="N7:N47 F47:G70 F84:G85 F97:G98" xr:uid="{00000000-0002-0000-0D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D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D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D00-000003000000}">
      <formula1>0</formula1>
      <formula2>390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20"/>
      <c r="B1" s="220"/>
      <c r="C1" s="220"/>
      <c r="D1" s="220"/>
      <c r="E1" s="220"/>
      <c r="F1" s="220"/>
      <c r="G1" s="220"/>
      <c r="H1" s="220"/>
      <c r="I1" s="219" t="s">
        <v>0</v>
      </c>
      <c r="J1" s="219"/>
      <c r="K1" s="219"/>
      <c r="L1" s="219"/>
      <c r="M1" s="219"/>
      <c r="N1" s="219"/>
      <c r="O1" s="219"/>
      <c r="P1" s="219"/>
      <c r="Q1" s="219"/>
      <c r="R1" s="219"/>
      <c r="S1" s="219"/>
      <c r="T1" s="46"/>
      <c r="U1" s="221" t="s">
        <v>1</v>
      </c>
      <c r="V1" s="221"/>
      <c r="W1" s="221"/>
      <c r="X1" s="221"/>
      <c r="Y1" s="221"/>
      <c r="Z1" s="221"/>
      <c r="AA1" s="221"/>
      <c r="AB1" s="221"/>
      <c r="AC1" s="221"/>
      <c r="AD1" s="222" t="s">
        <v>2</v>
      </c>
      <c r="AE1" s="222"/>
      <c r="AF1" s="222"/>
      <c r="AG1" s="222"/>
      <c r="AH1" s="222"/>
      <c r="AI1" s="222"/>
      <c r="AJ1" s="222"/>
      <c r="AK1" s="222"/>
      <c r="AL1" s="51"/>
      <c r="AM1" s="223" t="s">
        <v>3</v>
      </c>
      <c r="AN1" s="223"/>
      <c r="AO1" s="223"/>
      <c r="AP1" s="223"/>
      <c r="AQ1" s="223"/>
      <c r="AR1" s="223"/>
      <c r="AS1" s="223"/>
      <c r="AT1" s="223"/>
      <c r="AU1" s="52"/>
      <c r="AV1" s="215" t="s">
        <v>4</v>
      </c>
      <c r="AW1" s="215"/>
      <c r="AX1" s="215"/>
      <c r="AY1" s="215"/>
      <c r="AZ1" s="215"/>
      <c r="BA1" s="215"/>
      <c r="BB1" s="215"/>
      <c r="BC1" s="215"/>
      <c r="BD1" s="53"/>
      <c r="BE1" s="217" t="s">
        <v>5</v>
      </c>
      <c r="BF1" s="217"/>
      <c r="BG1" s="217"/>
      <c r="BH1" s="217"/>
      <c r="BI1" s="217"/>
    </row>
    <row r="2" spans="1:61" ht="39.950000000000003" customHeight="1" x14ac:dyDescent="0.25">
      <c r="A2" s="218" t="s">
        <v>6</v>
      </c>
      <c r="B2" s="218" t="s">
        <v>7</v>
      </c>
      <c r="C2" s="218" t="s">
        <v>8</v>
      </c>
      <c r="D2" s="218" t="s">
        <v>9</v>
      </c>
      <c r="E2" s="218" t="s">
        <v>10</v>
      </c>
      <c r="F2" s="218" t="s">
        <v>11</v>
      </c>
      <c r="G2" s="218" t="s">
        <v>12</v>
      </c>
      <c r="H2" s="218" t="s">
        <v>13</v>
      </c>
      <c r="I2" s="216" t="s">
        <v>14</v>
      </c>
      <c r="J2" s="219" t="s">
        <v>15</v>
      </c>
      <c r="K2" s="219"/>
      <c r="L2" s="219"/>
      <c r="M2" s="216" t="s">
        <v>16</v>
      </c>
      <c r="N2" s="216" t="s">
        <v>17</v>
      </c>
      <c r="O2" s="216" t="s">
        <v>18</v>
      </c>
      <c r="P2" s="216" t="s">
        <v>19</v>
      </c>
      <c r="Q2" s="216" t="s">
        <v>20</v>
      </c>
      <c r="R2" s="216" t="s">
        <v>21</v>
      </c>
      <c r="S2" s="216" t="s">
        <v>22</v>
      </c>
      <c r="T2" s="44"/>
      <c r="U2" s="225" t="s">
        <v>23</v>
      </c>
      <c r="V2" s="225" t="s">
        <v>24</v>
      </c>
      <c r="W2" s="225" t="s">
        <v>25</v>
      </c>
      <c r="X2" s="225" t="s">
        <v>26</v>
      </c>
      <c r="Y2" s="225" t="s">
        <v>27</v>
      </c>
      <c r="Z2" s="225" t="s">
        <v>28</v>
      </c>
      <c r="AA2" s="225" t="s">
        <v>29</v>
      </c>
      <c r="AB2" s="225" t="s">
        <v>30</v>
      </c>
      <c r="AC2" s="45"/>
      <c r="AD2" s="224" t="s">
        <v>31</v>
      </c>
      <c r="AE2" s="224" t="s">
        <v>32</v>
      </c>
      <c r="AF2" s="224" t="s">
        <v>33</v>
      </c>
      <c r="AG2" s="224" t="s">
        <v>34</v>
      </c>
      <c r="AH2" s="224" t="s">
        <v>35</v>
      </c>
      <c r="AI2" s="224" t="s">
        <v>36</v>
      </c>
      <c r="AJ2" s="224" t="s">
        <v>37</v>
      </c>
      <c r="AK2" s="224" t="s">
        <v>38</v>
      </c>
      <c r="AL2" s="43"/>
      <c r="AM2" s="226" t="s">
        <v>39</v>
      </c>
      <c r="AN2" s="226" t="s">
        <v>40</v>
      </c>
      <c r="AO2" s="226" t="s">
        <v>41</v>
      </c>
      <c r="AP2" s="226" t="s">
        <v>42</v>
      </c>
      <c r="AQ2" s="226" t="s">
        <v>43</v>
      </c>
      <c r="AR2" s="226" t="s">
        <v>44</v>
      </c>
      <c r="AS2" s="226" t="s">
        <v>45</v>
      </c>
      <c r="AT2" s="226" t="s">
        <v>46</v>
      </c>
      <c r="AU2" s="48"/>
      <c r="AV2" s="228" t="s">
        <v>39</v>
      </c>
      <c r="AW2" s="47"/>
      <c r="AX2" s="228" t="s">
        <v>40</v>
      </c>
      <c r="AY2" s="228" t="s">
        <v>41</v>
      </c>
      <c r="AZ2" s="228" t="s">
        <v>42</v>
      </c>
      <c r="BA2" s="228" t="s">
        <v>47</v>
      </c>
      <c r="BB2" s="228" t="s">
        <v>44</v>
      </c>
      <c r="BC2" s="228" t="s">
        <v>45</v>
      </c>
      <c r="BD2" s="228" t="s">
        <v>48</v>
      </c>
      <c r="BE2" s="227" t="s">
        <v>49</v>
      </c>
      <c r="BF2" s="227" t="s">
        <v>50</v>
      </c>
      <c r="BG2" s="227" t="s">
        <v>51</v>
      </c>
      <c r="BH2" s="227" t="s">
        <v>52</v>
      </c>
      <c r="BI2" s="229" t="s">
        <v>53</v>
      </c>
    </row>
    <row r="3" spans="1:61" ht="39.950000000000003" customHeight="1" x14ac:dyDescent="0.25">
      <c r="A3" s="218"/>
      <c r="B3" s="218"/>
      <c r="C3" s="218"/>
      <c r="D3" s="218"/>
      <c r="E3" s="218"/>
      <c r="F3" s="218"/>
      <c r="G3" s="218"/>
      <c r="H3" s="218"/>
      <c r="I3" s="216"/>
      <c r="J3" s="34" t="s">
        <v>54</v>
      </c>
      <c r="K3" s="44" t="s">
        <v>55</v>
      </c>
      <c r="L3" s="44" t="s">
        <v>56</v>
      </c>
      <c r="M3" s="216"/>
      <c r="N3" s="216"/>
      <c r="O3" s="216"/>
      <c r="P3" s="216"/>
      <c r="Q3" s="216"/>
      <c r="R3" s="216"/>
      <c r="S3" s="216"/>
      <c r="T3" s="44" t="s">
        <v>57</v>
      </c>
      <c r="U3" s="225"/>
      <c r="V3" s="225"/>
      <c r="W3" s="225"/>
      <c r="X3" s="225"/>
      <c r="Y3" s="225"/>
      <c r="Z3" s="225"/>
      <c r="AA3" s="225"/>
      <c r="AB3" s="225"/>
      <c r="AC3" s="45" t="s">
        <v>49</v>
      </c>
      <c r="AD3" s="224"/>
      <c r="AE3" s="224"/>
      <c r="AF3" s="224"/>
      <c r="AG3" s="224"/>
      <c r="AH3" s="224"/>
      <c r="AI3" s="224"/>
      <c r="AJ3" s="224"/>
      <c r="AK3" s="224"/>
      <c r="AL3" s="43" t="s">
        <v>49</v>
      </c>
      <c r="AM3" s="226"/>
      <c r="AN3" s="226"/>
      <c r="AO3" s="226"/>
      <c r="AP3" s="226"/>
      <c r="AQ3" s="226"/>
      <c r="AR3" s="226"/>
      <c r="AS3" s="226"/>
      <c r="AT3" s="226"/>
      <c r="AU3" s="48" t="s">
        <v>49</v>
      </c>
      <c r="AV3" s="228"/>
      <c r="AW3" s="47" t="s">
        <v>58</v>
      </c>
      <c r="AX3" s="228"/>
      <c r="AY3" s="228"/>
      <c r="AZ3" s="228"/>
      <c r="BA3" s="228"/>
      <c r="BB3" s="228"/>
      <c r="BC3" s="228"/>
      <c r="BD3" s="228"/>
      <c r="BE3" s="227"/>
      <c r="BF3" s="227"/>
      <c r="BG3" s="227"/>
      <c r="BH3" s="227"/>
      <c r="BI3" s="229"/>
    </row>
    <row r="4" spans="1:61" ht="39.950000000000003" customHeight="1" x14ac:dyDescent="0.25">
      <c r="A4" s="1" t="s">
        <v>59</v>
      </c>
      <c r="B4" s="1" t="s">
        <v>60</v>
      </c>
      <c r="C4" s="1" t="s">
        <v>61</v>
      </c>
      <c r="D4" s="1" t="s">
        <v>59</v>
      </c>
      <c r="E4" s="1" t="s">
        <v>62</v>
      </c>
      <c r="F4" s="1" t="s">
        <v>60</v>
      </c>
      <c r="G4" s="1"/>
      <c r="H4" s="1" t="s">
        <v>63</v>
      </c>
      <c r="I4" s="2" t="s">
        <v>64</v>
      </c>
      <c r="J4" s="35" t="s">
        <v>65</v>
      </c>
      <c r="K4" s="2"/>
      <c r="L4" s="2" t="s">
        <v>66</v>
      </c>
      <c r="M4" s="2" t="s">
        <v>60</v>
      </c>
      <c r="N4" s="2" t="s">
        <v>60</v>
      </c>
      <c r="O4" s="2" t="s">
        <v>67</v>
      </c>
      <c r="P4" s="2" t="s">
        <v>60</v>
      </c>
      <c r="Q4" s="2" t="s">
        <v>68</v>
      </c>
      <c r="R4" s="2" t="s">
        <v>59</v>
      </c>
      <c r="S4" s="2" t="s">
        <v>59</v>
      </c>
      <c r="T4" s="2" t="s">
        <v>59</v>
      </c>
      <c r="U4" s="26" t="s">
        <v>59</v>
      </c>
      <c r="V4" s="26" t="s">
        <v>69</v>
      </c>
      <c r="W4" s="26" t="s">
        <v>70</v>
      </c>
      <c r="X4" s="26" t="s">
        <v>71</v>
      </c>
      <c r="Y4" s="26" t="s">
        <v>71</v>
      </c>
      <c r="Z4" s="26" t="s">
        <v>67</v>
      </c>
      <c r="AA4" s="26" t="s">
        <v>72</v>
      </c>
      <c r="AB4" s="26" t="s">
        <v>60</v>
      </c>
      <c r="AC4" s="26" t="s">
        <v>73</v>
      </c>
      <c r="AD4" s="27" t="s">
        <v>59</v>
      </c>
      <c r="AE4" s="27"/>
      <c r="AF4" s="27" t="s">
        <v>74</v>
      </c>
      <c r="AG4" s="27" t="s">
        <v>71</v>
      </c>
      <c r="AH4" s="27" t="s">
        <v>71</v>
      </c>
      <c r="AI4" s="27" t="s">
        <v>67</v>
      </c>
      <c r="AJ4" s="27" t="s">
        <v>72</v>
      </c>
      <c r="AK4" s="27" t="s">
        <v>60</v>
      </c>
      <c r="AL4" s="27"/>
      <c r="AM4" s="28" t="s">
        <v>59</v>
      </c>
      <c r="AN4" s="28" t="s">
        <v>69</v>
      </c>
      <c r="AO4" s="28" t="s">
        <v>70</v>
      </c>
      <c r="AP4" s="28" t="s">
        <v>71</v>
      </c>
      <c r="AQ4" s="28" t="s">
        <v>71</v>
      </c>
      <c r="AR4" s="28" t="s">
        <v>67</v>
      </c>
      <c r="AS4" s="28" t="s">
        <v>72</v>
      </c>
      <c r="AT4" s="28" t="s">
        <v>60</v>
      </c>
      <c r="AU4" s="28"/>
      <c r="AV4" s="29" t="s">
        <v>59</v>
      </c>
      <c r="AW4" s="29"/>
      <c r="AX4" s="29" t="s">
        <v>69</v>
      </c>
      <c r="AY4" s="29" t="s">
        <v>70</v>
      </c>
      <c r="AZ4" s="29" t="s">
        <v>71</v>
      </c>
      <c r="BA4" s="29" t="s">
        <v>71</v>
      </c>
      <c r="BB4" s="29" t="s">
        <v>67</v>
      </c>
      <c r="BC4" s="29" t="s">
        <v>72</v>
      </c>
      <c r="BD4" s="29"/>
      <c r="BE4" s="50" t="s">
        <v>73</v>
      </c>
      <c r="BF4" s="50"/>
      <c r="BG4" s="50" t="s">
        <v>73</v>
      </c>
      <c r="BH4" s="50" t="s">
        <v>60</v>
      </c>
      <c r="BI4" s="229"/>
    </row>
    <row r="5" spans="1:61" ht="104.25" customHeight="1" x14ac:dyDescent="0.25">
      <c r="A5" s="58"/>
      <c r="B5" s="49" t="s">
        <v>75</v>
      </c>
      <c r="C5" s="252" t="s">
        <v>78</v>
      </c>
      <c r="D5" s="253">
        <v>44670</v>
      </c>
      <c r="E5" s="248" t="s">
        <v>79</v>
      </c>
      <c r="F5" s="256" t="s">
        <v>149</v>
      </c>
      <c r="G5" s="254">
        <v>143</v>
      </c>
      <c r="H5" s="257" t="s">
        <v>150</v>
      </c>
      <c r="I5" s="258" t="s">
        <v>151</v>
      </c>
      <c r="J5" s="121" t="s">
        <v>152</v>
      </c>
      <c r="K5" s="106" t="s">
        <v>153</v>
      </c>
      <c r="L5" s="119">
        <v>1</v>
      </c>
      <c r="M5" s="119" t="s">
        <v>80</v>
      </c>
      <c r="N5" s="106" t="s">
        <v>154</v>
      </c>
      <c r="O5" s="106" t="s">
        <v>155</v>
      </c>
      <c r="P5" s="31">
        <v>1</v>
      </c>
      <c r="Q5" s="120"/>
      <c r="R5" s="108">
        <v>44682</v>
      </c>
      <c r="S5" s="141">
        <v>44742</v>
      </c>
      <c r="T5" s="122"/>
      <c r="U5" s="108"/>
      <c r="V5" s="109"/>
      <c r="W5" s="40"/>
      <c r="X5" s="100"/>
      <c r="Y5" s="110"/>
      <c r="Z5" s="40"/>
      <c r="AA5" s="111"/>
      <c r="AB5" s="42"/>
      <c r="AC5" s="112"/>
      <c r="AD5" s="113">
        <v>44742</v>
      </c>
      <c r="AE5" s="114" t="s">
        <v>156</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75</v>
      </c>
      <c r="C6" s="252"/>
      <c r="D6" s="253"/>
      <c r="E6" s="248"/>
      <c r="F6" s="256"/>
      <c r="G6" s="255"/>
      <c r="H6" s="257"/>
      <c r="I6" s="258"/>
      <c r="J6" s="121" t="s">
        <v>157</v>
      </c>
      <c r="K6" s="106" t="s">
        <v>158</v>
      </c>
      <c r="L6" s="119">
        <v>1</v>
      </c>
      <c r="M6" s="106" t="s">
        <v>76</v>
      </c>
      <c r="N6" s="106" t="s">
        <v>154</v>
      </c>
      <c r="O6" s="106" t="s">
        <v>155</v>
      </c>
      <c r="P6" s="31">
        <v>1</v>
      </c>
      <c r="Q6" s="120"/>
      <c r="R6" s="108">
        <v>44682</v>
      </c>
      <c r="S6" s="141">
        <v>44711</v>
      </c>
      <c r="T6" s="122"/>
      <c r="U6" s="41"/>
      <c r="V6" s="116"/>
      <c r="W6" s="37"/>
      <c r="X6" s="100"/>
      <c r="Y6" s="110"/>
      <c r="Z6" s="40"/>
      <c r="AA6" s="102"/>
      <c r="AB6" s="42"/>
      <c r="AC6" s="112"/>
      <c r="AD6" s="113">
        <v>44742</v>
      </c>
      <c r="AE6" s="114" t="s">
        <v>159</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81</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E000000}">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8" priority="54" stopIfTrue="1" operator="containsText" text="EN TERMINO">
      <formula>NOT(ISERROR(SEARCH("EN TERMINO",Z5)))</formula>
    </cfRule>
    <cfRule type="containsText" priority="55" operator="containsText" text="AMARILLO">
      <formula>NOT(ISERROR(SEARCH("AMARILLO",Z5)))</formula>
    </cfRule>
    <cfRule type="containsText" dxfId="37" priority="56" stopIfTrue="1" operator="containsText" text="ALERTA">
      <formula>NOT(ISERROR(SEARCH("ALERTA",Z5)))</formula>
    </cfRule>
    <cfRule type="containsText" dxfId="36" priority="57" stopIfTrue="1" operator="containsText" text="OK">
      <formula>NOT(ISERROR(SEARCH("OK",Z5)))</formula>
    </cfRule>
  </conditionalFormatting>
  <conditionalFormatting sqref="AC5:AC6">
    <cfRule type="containsText" dxfId="35" priority="58" stopIfTrue="1" operator="containsText" text="CUMPLIDA">
      <formula>NOT(ISERROR(SEARCH("CUMPLIDA",AC5)))</formula>
    </cfRule>
  </conditionalFormatting>
  <conditionalFormatting sqref="AC5:AC6">
    <cfRule type="containsText" dxfId="34" priority="60" stopIfTrue="1" operator="containsText" text="INCUMPLIDA">
      <formula>NOT(ISERROR(SEARCH("INCUMPLIDA",AC5)))</formula>
    </cfRule>
  </conditionalFormatting>
  <conditionalFormatting sqref="AC5:AC6">
    <cfRule type="containsText" dxfId="33" priority="59" stopIfTrue="1" operator="containsText" text="PENDIENTE">
      <formula>NOT(ISERROR(SEARCH("PENDIENTE",AC5)))</formula>
    </cfRule>
  </conditionalFormatting>
  <conditionalFormatting sqref="AR6 BB6">
    <cfRule type="containsText" dxfId="32" priority="45" stopIfTrue="1" operator="containsText" text="EN TERMINO">
      <formula>NOT(ISERROR(SEARCH("EN TERMINO",AR6)))</formula>
    </cfRule>
    <cfRule type="containsText" priority="46" operator="containsText" text="AMARILLO">
      <formula>NOT(ISERROR(SEARCH("AMARILLO",AR6)))</formula>
    </cfRule>
    <cfRule type="containsText" dxfId="31" priority="47" stopIfTrue="1" operator="containsText" text="ALERTA">
      <formula>NOT(ISERROR(SEARCH("ALERTA",AR6)))</formula>
    </cfRule>
    <cfRule type="containsText" dxfId="30" priority="48" stopIfTrue="1" operator="containsText" text="OK">
      <formula>NOT(ISERROR(SEARCH("OK",AR6)))</formula>
    </cfRule>
  </conditionalFormatting>
  <conditionalFormatting sqref="BE6 AU6">
    <cfRule type="containsText" dxfId="29" priority="49" stopIfTrue="1" operator="containsText" text="CUMPLIDA">
      <formula>NOT(ISERROR(SEARCH("CUMPLIDA",AU6)))</formula>
    </cfRule>
  </conditionalFormatting>
  <conditionalFormatting sqref="BE6 AU6">
    <cfRule type="containsText" dxfId="28" priority="51" stopIfTrue="1" operator="containsText" text="INCUMPLIDA">
      <formula>NOT(ISERROR(SEARCH("INCUMPLIDA",AU6)))</formula>
    </cfRule>
  </conditionalFormatting>
  <conditionalFormatting sqref="BE6 AU6">
    <cfRule type="containsText" dxfId="27" priority="50" stopIfTrue="1" operator="containsText" text="PENDIENTE">
      <formula>NOT(ISERROR(SEARCH("PENDIENTE",AU6)))</formula>
    </cfRule>
  </conditionalFormatting>
  <conditionalFormatting sqref="AR6">
    <cfRule type="dataBar" priority="52">
      <dataBar>
        <cfvo type="min"/>
        <cfvo type="max"/>
        <color rgb="FF638EC6"/>
      </dataBar>
    </cfRule>
  </conditionalFormatting>
  <conditionalFormatting sqref="BB6">
    <cfRule type="dataBar" priority="53">
      <dataBar>
        <cfvo type="min"/>
        <cfvo type="max"/>
        <color rgb="FF638EC6"/>
      </dataBar>
    </cfRule>
  </conditionalFormatting>
  <conditionalFormatting sqref="AN6">
    <cfRule type="containsText" dxfId="26" priority="29" operator="containsText" text="cerrada">
      <formula>NOT(ISERROR(SEARCH("cerrada",AN6)))</formula>
    </cfRule>
    <cfRule type="containsText" dxfId="25" priority="30" operator="containsText" text="cerrado">
      <formula>NOT(ISERROR(SEARCH("cerrado",AN6)))</formula>
    </cfRule>
    <cfRule type="containsText" dxfId="24" priority="31" operator="containsText" text="Abierto">
      <formula>NOT(ISERROR(SEARCH("Abierto",AN6)))</formula>
    </cfRule>
  </conditionalFormatting>
  <conditionalFormatting sqref="AR5">
    <cfRule type="containsText" dxfId="23" priority="22" stopIfTrue="1" operator="containsText" text="EN TERMINO">
      <formula>NOT(ISERROR(SEARCH("EN TERMINO",AR5)))</formula>
    </cfRule>
    <cfRule type="containsText" priority="23" operator="containsText" text="AMARILLO">
      <formula>NOT(ISERROR(SEARCH("AMARILLO",AR5)))</formula>
    </cfRule>
    <cfRule type="containsText" dxfId="22" priority="24" stopIfTrue="1" operator="containsText" text="ALERTA">
      <formula>NOT(ISERROR(SEARCH("ALERTA",AR5)))</formula>
    </cfRule>
    <cfRule type="containsText" dxfId="21" priority="25" stopIfTrue="1" operator="containsText" text="OK">
      <formula>NOT(ISERROR(SEARCH("OK",AR5)))</formula>
    </cfRule>
  </conditionalFormatting>
  <conditionalFormatting sqref="AU5">
    <cfRule type="containsText" dxfId="20" priority="26" stopIfTrue="1" operator="containsText" text="CUMPLIDA">
      <formula>NOT(ISERROR(SEARCH("CUMPLIDA",AU5)))</formula>
    </cfRule>
  </conditionalFormatting>
  <conditionalFormatting sqref="AU5">
    <cfRule type="containsText" dxfId="19" priority="28" stopIfTrue="1" operator="containsText" text="INCUMPLIDA">
      <formula>NOT(ISERROR(SEARCH("INCUMPLIDA",AU5)))</formula>
    </cfRule>
  </conditionalFormatting>
  <conditionalFormatting sqref="AU5">
    <cfRule type="containsText" dxfId="18" priority="27" stopIfTrue="1" operator="containsText" text="PENDIENTE">
      <formula>NOT(ISERROR(SEARCH("PENDIENTE",AU5)))</formula>
    </cfRule>
  </conditionalFormatting>
  <conditionalFormatting sqref="AV5 BG5:BG6">
    <cfRule type="containsText" dxfId="17" priority="19" operator="containsText" text="cerrada">
      <formula>NOT(ISERROR(SEARCH("cerrada",AV5)))</formula>
    </cfRule>
    <cfRule type="containsText" dxfId="16" priority="20" operator="containsText" text="cerrado">
      <formula>NOT(ISERROR(SEARCH("cerrado",AV5)))</formula>
    </cfRule>
    <cfRule type="containsText" dxfId="15" priority="21" operator="containsText" text="Abierto">
      <formula>NOT(ISERROR(SEARCH("Abierto",AV5)))</formula>
    </cfRule>
  </conditionalFormatting>
  <conditionalFormatting sqref="BB5">
    <cfRule type="containsText" dxfId="14" priority="9" stopIfTrue="1" operator="containsText" text="EN TERMINO">
      <formula>NOT(ISERROR(SEARCH("EN TERMINO",BB5)))</formula>
    </cfRule>
    <cfRule type="containsText" priority="10" operator="containsText" text="AMARILLO">
      <formula>NOT(ISERROR(SEARCH("AMARILLO",BB5)))</formula>
    </cfRule>
    <cfRule type="containsText" dxfId="13" priority="11" stopIfTrue="1" operator="containsText" text="ALERTA">
      <formula>NOT(ISERROR(SEARCH("ALERTA",BB5)))</formula>
    </cfRule>
    <cfRule type="containsText" dxfId="12" priority="12" stopIfTrue="1" operator="containsText" text="OK">
      <formula>NOT(ISERROR(SEARCH("OK",BB5)))</formula>
    </cfRule>
  </conditionalFormatting>
  <conditionalFormatting sqref="BB5">
    <cfRule type="dataBar" priority="13">
      <dataBar>
        <cfvo type="min"/>
        <cfvo type="max"/>
        <color rgb="FF638EC6"/>
      </dataBar>
    </cfRule>
  </conditionalFormatting>
  <conditionalFormatting sqref="BE5">
    <cfRule type="containsText" dxfId="11" priority="18" stopIfTrue="1" operator="containsText" text="CUMPLIDA">
      <formula>NOT(ISERROR(SEARCH("CUMPLIDA",BE5)))</formula>
    </cfRule>
  </conditionalFormatting>
  <conditionalFormatting sqref="BE5">
    <cfRule type="containsText" dxfId="10" priority="17" stopIfTrue="1" operator="containsText" text="INCUMPLIDA">
      <formula>NOT(ISERROR(SEARCH("INCUMPLIDA",BE5)))</formula>
    </cfRule>
  </conditionalFormatting>
  <conditionalFormatting sqref="BE5">
    <cfRule type="containsText" dxfId="9" priority="16" stopIfTrue="1" operator="containsText" text="CUMPLIDA">
      <formula>NOT(ISERROR(SEARCH("CUMPLIDA",BE5)))</formula>
    </cfRule>
  </conditionalFormatting>
  <conditionalFormatting sqref="BE5">
    <cfRule type="containsText" dxfId="8" priority="15" stopIfTrue="1" operator="containsText" text="INCUMPLIDA">
      <formula>NOT(ISERROR(SEARCH("INCUMPLIDA",BE5)))</formula>
    </cfRule>
  </conditionalFormatting>
  <conditionalFormatting sqref="BE5">
    <cfRule type="containsText" dxfId="7" priority="14" stopIfTrue="1" operator="containsText" text="PENDIENTE">
      <formula>NOT(ISERROR(SEARCH("PENDIENTE",BE5)))</formula>
    </cfRule>
  </conditionalFormatting>
  <conditionalFormatting sqref="AI5:AI6">
    <cfRule type="containsText" dxfId="6" priority="5" stopIfTrue="1" operator="containsText" text="EN TERMINO">
      <formula>NOT(ISERROR(SEARCH("EN TERMINO",AI5)))</formula>
    </cfRule>
    <cfRule type="containsText" priority="6" operator="containsText" text="AMARILLO">
      <formula>NOT(ISERROR(SEARCH("AMARILLO",AI5)))</formula>
    </cfRule>
    <cfRule type="containsText" dxfId="5" priority="7" stopIfTrue="1" operator="containsText" text="ALERTA">
      <formula>NOT(ISERROR(SEARCH("ALERTA",AI5)))</formula>
    </cfRule>
    <cfRule type="containsText" dxfId="4" priority="8" stopIfTrue="1" operator="containsText" text="OK">
      <formula>NOT(ISERROR(SEARCH("OK",AI5)))</formula>
    </cfRule>
  </conditionalFormatting>
  <conditionalFormatting sqref="AL5:AL6">
    <cfRule type="containsText" dxfId="3" priority="4" stopIfTrue="1" operator="containsText" text="CUMPLIDA">
      <formula>NOT(ISERROR(SEARCH("CUMPLIDA",AL5)))</formula>
    </cfRule>
  </conditionalFormatting>
  <conditionalFormatting sqref="AL5:AL6">
    <cfRule type="containsText" dxfId="2" priority="3" stopIfTrue="1" operator="containsText" text="INCUMPLIDA">
      <formula>NOT(ISERROR(SEARCH("INCUMPLIDA",AL5)))</formula>
    </cfRule>
  </conditionalFormatting>
  <conditionalFormatting sqref="AL5:AL6">
    <cfRule type="containsText" dxfId="1" priority="2" stopIfTrue="1" operator="containsText" text="PENDIENTE">
      <formula>NOT(ISERROR(SEARCH("PENDIENTE",AL5)))</formula>
    </cfRule>
  </conditionalFormatting>
  <conditionalFormatting sqref="AL5:AL6">
    <cfRule type="containsText" dxfId="0" priority="1" operator="containsText" text="ATENCIÓN">
      <formula>NOT(ISERROR(SEARCH("ATENCIÓN",AL5)))</formula>
    </cfRule>
  </conditionalFormatting>
  <dataValidations count="1">
    <dataValidation type="list" allowBlank="1" showInputMessage="1" showErrorMessage="1" sqref="M6" xr:uid="{00000000-0002-0000-0E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Resultados seguimiento</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Hernández Jaramillo</cp:lastModifiedBy>
  <cp:revision/>
  <dcterms:created xsi:type="dcterms:W3CDTF">2019-01-04T19:58:30Z</dcterms:created>
  <dcterms:modified xsi:type="dcterms:W3CDTF">2023-02-01T21:57:43Z</dcterms:modified>
  <cp:category/>
  <cp:contentStatus/>
</cp:coreProperties>
</file>