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 SHARE POINT\ARCHIVOS 2023\4. Enfoque hacia la prevención\Seguimiento Planes de mejora\2. Contraloría\I trimestre\1. Resultado seguimiento\"/>
    </mc:Choice>
  </mc:AlternateContent>
  <bookViews>
    <workbookView xWindow="0" yWindow="0" windowWidth="24000" windowHeight="9330" tabRatio="437" activeTab="3"/>
  </bookViews>
  <sheets>
    <sheet name="Instructivo" sheetId="26" r:id="rId1"/>
    <sheet name="Resultados seguimiento" sheetId="27" state="hidden" r:id="rId2"/>
    <sheet name="Resultados S" sheetId="29" r:id="rId3"/>
    <sheet name="Seguimiento" sheetId="28"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3" hidden="1">Seguimiento!$A$3:$V$3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9" l="1"/>
  <c r="I6" i="29" s="1"/>
  <c r="H5" i="29"/>
  <c r="H6" i="29" s="1"/>
  <c r="G5" i="29"/>
  <c r="F5" i="29"/>
  <c r="F6" i="29" s="1"/>
  <c r="E5" i="29"/>
  <c r="E6" i="29" s="1"/>
  <c r="D5" i="29"/>
  <c r="J6" i="29" s="1"/>
  <c r="C5" i="29"/>
  <c r="G6" i="29" l="1"/>
  <c r="V28" i="28"/>
  <c r="V27" i="28"/>
  <c r="V25" i="28"/>
  <c r="R25" i="28"/>
  <c r="S25" i="28" s="1"/>
  <c r="R27" i="28"/>
  <c r="S27" i="28" s="1"/>
  <c r="R28" i="28"/>
  <c r="S28" i="28" s="1"/>
  <c r="Q31" i="28"/>
  <c r="V31" i="28" s="1"/>
  <c r="Q32" i="28"/>
  <c r="V32" i="28" s="1"/>
  <c r="Q33" i="28"/>
  <c r="R33" i="28" s="1"/>
  <c r="S33" i="28" s="1"/>
  <c r="O29" i="28"/>
  <c r="O30" i="28" s="1"/>
  <c r="I8" i="27"/>
  <c r="H8" i="27"/>
  <c r="G8" i="27"/>
  <c r="F8" i="27"/>
  <c r="E8" i="27"/>
  <c r="K9" i="27" s="1"/>
  <c r="D8" i="27"/>
  <c r="V26" i="28"/>
  <c r="Q29" i="28"/>
  <c r="V29" i="28" s="1"/>
  <c r="Q30" i="28"/>
  <c r="Q34" i="28"/>
  <c r="V34" i="28" s="1"/>
  <c r="R32" i="28" l="1"/>
  <c r="S32" i="28" s="1"/>
  <c r="R31" i="28"/>
  <c r="S31" i="28" s="1"/>
  <c r="R30" i="28"/>
  <c r="S30" i="28" s="1"/>
  <c r="V30" i="28"/>
  <c r="F9" i="27"/>
  <c r="G9" i="27"/>
  <c r="H9" i="27"/>
  <c r="I9" i="27"/>
  <c r="R34" i="28"/>
  <c r="S34" i="28" s="1"/>
  <c r="V33" i="28"/>
  <c r="R29" i="28"/>
  <c r="S29" i="28" s="1"/>
  <c r="R26" i="28"/>
  <c r="S26" i="28" s="1"/>
  <c r="J9" i="27"/>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sharedStrings.xml><?xml version="1.0" encoding="utf-8"?>
<sst xmlns="http://schemas.openxmlformats.org/spreadsheetml/2006/main" count="1005" uniqueCount="390">
  <si>
    <t>SEGUIMIENTO PLANES DE MEJORAMIENTO LOTERÍA DE BOGOTÁ</t>
  </si>
  <si>
    <t xml:space="preserve">Orientaciones Generales: </t>
  </si>
  <si>
    <t xml:space="preserve">El archivo contiene las siguiente hojas: </t>
  </si>
  <si>
    <t>Hoja "Resultados seguimiento", la cual refleja el estado de los planes de mejoramiento de la entidad en cada seguimiento trimestral.</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</si>
  <si>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</si>
  <si>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</si>
  <si>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</si>
  <si>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</si>
  <si>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</si>
  <si>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</si>
  <si>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</si>
  <si>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</si>
  <si>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Número único del Hallazgo</t>
  </si>
  <si>
    <t>Numero consecutivo único dado por la Contraloría de Bogotá.</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</si>
  <si>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</si>
  <si>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</si>
  <si>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</si>
  <si>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</si>
  <si>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</si>
  <si>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</si>
  <si>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</si>
  <si>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</si>
  <si>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</si>
  <si>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</si>
  <si>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</si>
  <si>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</si>
  <si>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</si>
  <si>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</si>
  <si>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</si>
  <si>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</si>
  <si>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</si>
  <si>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</si>
  <si>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</si>
  <si>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</si>
  <si>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</si>
  <si>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</si>
  <si>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</si>
  <si>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</si>
  <si>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</si>
  <si>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</si>
  <si>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</si>
  <si>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Resultado del indicador</t>
  </si>
  <si>
    <t>Avance en ejecución de la meta</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</si>
  <si>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</si>
  <si>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</si>
  <si>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</si>
  <si>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</si>
  <si>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</si>
  <si>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</si>
  <si>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</si>
  <si>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PENDIENTE:</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 xml:space="preserve">CUMPLIDA: </t>
    </r>
    <r>
      <rPr>
        <sz val="11"/>
        <color theme="1"/>
        <rFont val="Arial Narrow"/>
        <family val="2"/>
      </rPr>
      <t xml:space="preserve">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</si>
  <si>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</si>
  <si>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</si>
  <si>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</si>
  <si>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</si>
  <si>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</si>
  <si>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</si>
  <si>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TABLA RESUMEN ESTADO PLANES DE MEJORAMIENTO CONTRALORÍA DE BOGOTÁ</t>
  </si>
  <si>
    <t>AUDITORÍA</t>
  </si>
  <si>
    <t>N° HALLAZGOS / OBSERVACIONES</t>
  </si>
  <si>
    <t>N° ACCIONES</t>
  </si>
  <si>
    <t xml:space="preserve">CERRADAS POR ENTE DE CONTROL </t>
  </si>
  <si>
    <t>PENDIENTE VALIDACIÓN POR ENTE DE CONTROL</t>
  </si>
  <si>
    <t>EN EJECUCIÓN</t>
  </si>
  <si>
    <t>EN EJECUCIÓN SIN REPORTE DE AVANCE</t>
  </si>
  <si>
    <t>INCUMPLIDAS</t>
  </si>
  <si>
    <t>EN EJECUCIÓN TERMINO VENCIDO</t>
  </si>
  <si>
    <t>Auditoría de Regularidad, Vigencia 2020- PAD 2021 (76)**</t>
  </si>
  <si>
    <t>Auditoría de Regularidad, vigencia 2021-PAD 2022 (76)</t>
  </si>
  <si>
    <t>TOTAL</t>
  </si>
  <si>
    <t xml:space="preserve">** En el seguimiento con corte a IV trimestre 2022, se realizó seguimiento a las 2 acciones de mejoramiento de la Auditoría de Regularidad-COD 76, vigencia 2020-PAD 2021 pendientes de cumplir por la entidad; teniendo en cuenta, que las demás fueron cumplidas en los seguimientos anteriores. </t>
  </si>
  <si>
    <t>CIERRES ACCION / HALLAZGO</t>
  </si>
  <si>
    <t>Causa(s) del hallazgo</t>
  </si>
  <si>
    <t>Fecha de inicio
(DD-MM-AA)</t>
  </si>
  <si>
    <t>Fecha terminación
(DD-MM-AA)</t>
  </si>
  <si>
    <t>Seguimiento I trimestre</t>
  </si>
  <si>
    <t>4.Fecha seguimiento</t>
  </si>
  <si>
    <t>4.Actividades realizadas  a la fecha</t>
  </si>
  <si>
    <t>4.Resultado del indicador</t>
  </si>
  <si>
    <t>4. 100% avance en ejecución de la meta</t>
  </si>
  <si>
    <t>4.Alerta</t>
  </si>
  <si>
    <t>4.Analisis - Seguimiento OCI4</t>
  </si>
  <si>
    <t>4.Auditor que realizó el seguimiento</t>
  </si>
  <si>
    <t>Origen Externo</t>
  </si>
  <si>
    <t>INFORME FINAL AUDITORÍA DE REGULARIDAD PAD 2022, código 76</t>
  </si>
  <si>
    <t>3.3.1.1</t>
  </si>
  <si>
    <t>ESTE HECHO SE GENERA POR INSUFICIENCIA EN LOS CONTROLES DE LA INFORMACIÓN QUE SE PRESENTA EN LAS NOTAS A LOS ESTADOS FINANCIEROS.</t>
  </si>
  <si>
    <t>AJUSTAR Y APROBAR EL PROCEDIMIENTO DE GENERACIÓN DE ESTADOS FINANCIEROS PRO310-249-10 , CON EL FIN DE INCLUIR QUE LA ENTIDAD REVELARÁ EN LAS NOTAS A LOS ESTADOS FINANCIEROS LA ANTIGÜEDAD DE TODA LA CARTERA POR COBRAR.</t>
  </si>
  <si>
    <t>PROCEDIMIENTO PRESENTACIÓN ESTADOS FINANCIEROS AJUSTADO Y APROBADO</t>
  </si>
  <si>
    <t>UNIDAD FINANCIERA</t>
  </si>
  <si>
    <t>31/03/2023</t>
  </si>
  <si>
    <t>El procedimiento de Generación de Estados Financieros se actualizó, se presentó al Comité de Gestión y desempeño en el mes de enero y fue aprobado</t>
  </si>
  <si>
    <t xml:space="preserve">Se sugiere el cierre de la acción; en visita del 13/04/2023 se revisó el procedimiento GENERACIÓN DE ESTADOS FINANCIEROS PRO310-249-13 el cual fue actualizado y aprobado en sesisón dl CIDGYD del 27/01/2023; respecto a revelar en las notas a los estados financieros la antiguedad de toda la cartera por cobrar se identifica que se incluyó la política de operación n°9 " En las Notas a los Estados Finaniceros se debe incluir de forma clara la edad de la cartera de la Entidad"
El procedimiento se encuentra publicado en el botón de transparencia de la entidad. 
</t>
  </si>
  <si>
    <t>Manuela Hernández J.</t>
  </si>
  <si>
    <t>ABIERTO</t>
  </si>
  <si>
    <t>Seguimiento OCI</t>
  </si>
  <si>
    <t>Pendiente evaluación por el ente de control</t>
  </si>
  <si>
    <t>3.3.1.2</t>
  </si>
  <si>
    <t>ESTE HECHO SE GENERA POR INEFICIENCIA EN LA CONSTITUCIÓN DE LAS GARANTÍAS Y EL RESPECTIVO COBRO POR VÍA JUDICIAL DE LOS CRÉDITOS DE VIVIENDA OTORGADOS A LOS TRABAJADORES OFICIALES.</t>
  </si>
  <si>
    <t>REVISAR  Y EMITIR CONCEPTO SOBRE LA SUFICIENCIA DE LAS GARANTÍAS Y PÓLIZAS  ACTUALES  QUE RESPALDAN LOS CRÉDITOS HIPOTECARIOS  EN CASO DE REQUERIRSE UN AJUSTE REMITIR RECOMENDACIÓN AL COMITÉ DE BIENESTAR .</t>
  </si>
  <si>
    <t>CONCEPTO SUFICIENCIA GARANTÍAS CRÉDITOS DE VIVIENDA.</t>
  </si>
  <si>
    <t>SECRETARÍA GENERAL</t>
  </si>
  <si>
    <t xml:space="preserve">Se emite por parte del abogado analisis de crédto con recomendaciones registro 1-2023-226 y se remite a los miembros del Comité de Bienestar </t>
  </si>
  <si>
    <t>Se sugiere el cierre de la acción de mejora; mediante correo electrónico del 01/02/2023 el proceso responsable presentó concepto "Análisis suficiencias garantías créditos trabajadores Lotería de Bogotá" del 30/01/2023 respecto de las garantías exigidas en la gestión de créditos a los trabajadores conforme la Resolución 051 de 2015.</t>
  </si>
  <si>
    <t>AUSENCIA DE CONTROLES EFECTIVOS QUE PERMITAN REVISAR LAS OBLIGACIONES OBJETO DE SANEAMIENTO CONTABLE E INICIAR LOS PROCESOS JUDICIALES CORRESPONDIENTES Y/O HACER EFECTIVAS LAS PÓLIZAS DE CUMPLIMIENTO.</t>
  </si>
  <si>
    <t>AJUSTAR Y APROBAR PROCEDIMIENTO DE GESTIÓN DE CARTERA PRO310:244-8  PARA INCLUIR LA GENERACIÓN POR PARTE DE LA UNIDAD FINANCIERA DE  INFORMES BIMESTRALES DE ALERTAMIENTO SOBRE EL CUMPLIMIENTO DEL PAGO DE LOS CRÉDITOS HIPOTECARIOS POR PARTE DE EX TRABAJADORES DE LA LOTERÍA.</t>
  </si>
  <si>
    <t>PROCEDIMIENTO GESTIÓN CARTERA AJUSTADO Y APROBADO</t>
  </si>
  <si>
    <t>El procedimiento de Gestión de cartera se actualizó, se presento al Comité de Gestión y desempeño en el mes de enero y fue aprobado</t>
  </si>
  <si>
    <t xml:space="preserve">Se sugiere el cierre de la acción; de acuerdo con lo reportado por el responsable del proceso se revisó el botón de transaparencia identificando el procedimiento GESTIÓN DE CARTERA- COBRO PERSUASIVO PRO103- el cual fue actualizado y aprobado en sesisón del CIDGYD del 27/01/2023; respecto de la generación por parte de la unidad financiera de informes bimestrales de alertamiento sobre el cumplimiento del pago de los créditos hipotecarios por parte de ex trabajadores de la lotería se identifica que se incluyó política de operación 17 "La Unidad Financiera y contable remitirá informe bimestral a la Secretaría General sobre el estado de la cartera de los créditos de exfuncionarios"
El procedimiento se encuentra publicado en el botón de transparencia de la entidad. </t>
  </si>
  <si>
    <t>3.3.1.3</t>
  </si>
  <si>
    <t>FALTA DE CONTROLES PREVIOS EN LA DEPURACIÓN DE LA CUENTA GARANTÍAS SORTEOS ORDINARIOS</t>
  </si>
  <si>
    <t>ANÁLISIS Y DEPURACIÓN CUENTA GARANTÍAS SORTEOS ORDINARIOS,  LA CUAL INCLUYE ACCIONES PREVIAS DE ANÁLISIS DE VIABILIDAD DE ENTREGA DE LOS SALDOS DE LAS CUENTAS O PROCEDENCIA DE LA DEPURACIÓN.</t>
  </si>
  <si>
    <t>TERCEROS DEPURADOS CON FICHA DE ANÁLISIS</t>
  </si>
  <si>
    <t>La cuenta contable 29039001 se revisó y se depuró.</t>
  </si>
  <si>
    <t xml:space="preserve">Se sugiere el cierre de la acción; teniendo en cuenta lo reportado por el proceso se identificó: 
1. Saldo a 30 de junio del 2022 de la Cuenta 29039001 GARANTIAS SORTEOS ORDINARIOS por valor de $8.725.000.
2. Saldo a 01 de julio del 2022 de la cuenta 29039001 GARANTIAS SORTEOS ORDINARIOS por valor de $0. De lo anterior se identifica que la cuenta citada fue depurada al 01 julio del 2022. 
3. Acta que contiene la información de la depuración de los saldos de la cuenta 29039001, de fecha 30 de junio del 2022. </t>
  </si>
  <si>
    <t>AJUSTAR Y APROBAR EL PROCEDIMIENTO DE PRESENTACIÓN DE ESTADOS FINANCIEROS PRO310-249-10 , CON EL FIN DE INCLUIR EN LOS PUNTOS DE CONTROL LA CONCILIACIÓN DE LA CUENTA 29039001</t>
  </si>
  <si>
    <t xml:space="preserve">Se sugiere el cierre de la acción; en visita del 13/04/2023 al proceso se identificó que en la actividad n°3. Conciliar del procedimiento GENERACIÓN DE ESTADOS FINANCIEROS PRO310-249-13 aprobado en sesisón dl CIDGYD del 27/01/2023, se enuncia entre otras cosas que "...Se debe conciliar la cuenta de Garantías sorteos ordinarios" dejando como evidencia los formatos de conciliación. 
El procedimiento se encuentra publicado en el botón de transparencia de la entidad. </t>
  </si>
  <si>
    <t xml:space="preserve">Divia Castillo A. </t>
  </si>
  <si>
    <t>3.3.1.4</t>
  </si>
  <si>
    <t>FALTA DE CONTROLES PREVIOS EN LA CONCILIACIÓN DE LA INFORMACIÓN CONTABLE Y PRESUPUESTAL.</t>
  </si>
  <si>
    <t>AJUSTAR Y APROBAR EL PROCEDIMIENTO DE PRESENTACIÓN DE ESTADOS FINANCIEROS PRO310-249-10 , CON EL FIN DE INCLUIR EN LOS PUNTOS DE CONTROL LA CONCILIACIÓN DE LA INFORMACIÓN CONTABLE Y PRESUPUESTAL</t>
  </si>
  <si>
    <t xml:space="preserve">Se sugiere el cierre de la acción; en visita del 13/04/2023 al proceso se identificó que en la actividad n°3. Conciliar del procedimiento GENERACIÓN DE ESTADOS FINANCIEROS PRO310-249-13 aprobado en sesisón dl CIDGYD del 27/01/2023, se enuncia entre otras cosas que "...Se debe  efectuar la conciliacion  de los saldos de   las cuentas contables que sean equivalentes y comparables entre  los Estados Financieros y el reporte de ejecucion presupuestal." dejando como evidencia los formatos de conciliación. 
El procedimiento se encuentra publicado en el botón de transparencia de la entidad. </t>
  </si>
  <si>
    <t>3.3.4.2.1</t>
  </si>
  <si>
    <t>FALTA DE CONTROLES PREVIOS A LA AUTORIZACIÓN DE MEDICAMENTOS.</t>
  </si>
  <si>
    <t>DISEÑAR, DOCUMENTAR E IMPLEMENTAR UN PROCEDIMIENTO PARA LA ENTREGA DE MEDICAMENTOS, EL CUAL ESTABLEZCA LOS CONTROLES PARA ENTREGAR MEDICAMENTOS QUE CUMPLAN CON LAS ESPECIFICACIONES DE LA CONVENCIÓN COLECTIVA DE TRABAJO.</t>
  </si>
  <si>
    <t>PROCEDIMIENTO DESEÑADO, DOCUMENTADO E IMPLEMENTADO ENTREGA DE MEDICAMENTOS.</t>
  </si>
  <si>
    <t>UNIDAD DE TALENTO HUMANO</t>
  </si>
  <si>
    <t>3.3.4.2.2</t>
  </si>
  <si>
    <t>NO OBSERVANCIA DE LOS PROCEDIMIENTOS  PARA LA APROBACIÓN DE PLANES DE PREMIOS DEFINIDOS EN LA NORMATIVIDAD VIGENTE.</t>
  </si>
  <si>
    <t>1. ACTUALIZAR Y APROBAR EL PROCEDIMIENTO 06. PRO420-202-9 DEFINICIÓN DE PLAN DE PREMIOS  EN CONCORDANCIA CON LA NORMATIVIDAD VIGENTE EN LO QUE RESPECTA  A LA FIJACIÓN, APROBACIÓN Y OPERACIÓN DEL PLAN DE PREMIOS DE SORTEOS ORDINARIOS Y SORTEOS EXTRAORDINARIOS.</t>
  </si>
  <si>
    <t>ACTUALIZAR Y APROBAR EL  PROCEDIMIENTO PRO420-202-9 DEFINICIÓN DE PLAN DE PREMIOS</t>
  </si>
  <si>
    <t>SUBGERENCIA GENERAL / UNIDAD DE LOTERIAS</t>
  </si>
  <si>
    <t xml:space="preserve">El Procedimiento Definicion Plan de Premios 420-202-10 se actualizó el 27 de enero de 2023 en el Comité de Gestión y Desempeño. Se socializa a las partes interesadas mediante correo electrónico del 10 de febrero de 2023. </t>
  </si>
  <si>
    <t xml:space="preserve">Se sugiere el cierre de la acción; Teniendo en cuenta lo reportado por el proceso responsable, se revisó la carpeta compartida de planes de mejoramiento el 11/04/2023 identificando el Procedimiento Definicion Plan de Premios 420-202-10 se actualizó el 27 de enero de 2023 en el Comité de Gestión y Desempeño el cual fue modificado en su totalidad estableciendo las actividades y puntos de cotrol previas al envío al CNJSA del plan de premios correspondiente para revisión y aprobación por parte del ente competente para posterior comunicacion a las partes interesadas. </t>
  </si>
  <si>
    <t>2. DISEÑO DE UNA LISTA DE CHEQUEO BASADA EN LOS REQUERIMIENTOS FIJADOS EN LA NORMATIVIDAD VIGENTE PARA INTEGRAR AL PROCEDIMIENTO PRO 420-202-9 Y PARA APLICAR EN EL SEGUIMIENTO AL CUMPLIMIENTO DE LOS REQUISITOS PARA LA MODIFICACIÓN Y O REDISTRIBUCIÓN DEL PLAN DE PREMIOS DE SORTEOS ORDINARIOS Y FORMULACIÓN DE PLANES DE PREMIOS DE SORTEOS EXTRAORDINARIOS.</t>
  </si>
  <si>
    <t>LISTA DE CHEQUEO APROBADA E INTEGRADA AL PROCEDIMIENTO PRO- 420 202- 9 (DEFINICIÓN PLAN DE PREMIOS).</t>
  </si>
  <si>
    <t>Se realiza el diseño de la lista de chequeo la cual se encuentra dentro del sistema de calidad de la Entidad nombre: Lista de Chequeo Formulación de Planes de Premios, código:  FRO410-545-1. Se socializa a las partes interesadas mediante correo electrónico del 10 de febrero de 2023.</t>
  </si>
  <si>
    <t xml:space="preserve">Se sugiere el cierre de la acción; teniendo en cuenta lo reportado por el proceso responsable, se revisó la carpeta compartida de planes de mejoramiento el 11/04/2023 identificando el FRO410-545-1 Lista de Chequeo Formulación de Planes de Premios donde se listan las actividades a realizar para cada una de las etapas de la formulación del plan de premios en la entidad. </t>
  </si>
  <si>
    <t>4.2.1</t>
  </si>
  <si>
    <t>FALTA DE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</si>
  <si>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DISEÑAR, DOCUMENTAR E IMPLEMENTAR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</si>
  <si>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PROCEDIMIENTO APLICACIÓN ARTÍCULO 13 DE LA CONVENCIÓN COLECTIVA, IMPLEMENTADO.</t>
  </si>
  <si>
    <t>SECRETARIA GENERAL  UNIDAD DE TALENTO HUMANO</t>
  </si>
  <si>
    <t xml:space="preserve">Se sugiere el cierre de la acción; revisado el botón de transparencia el 11/04/2023 se identificó procedimiento PRO320-218-11 Convocatoria, selección y vinculación de personal aprobado en CIDGYD del 25/01/2023 donde se incluyó la política n°13 relacionada a la gestión en caso de presentarse controversias con la organización sindical respecto del art 13. de la convección colectiva. 
Revisado el botón de transparencia el 17/04/2023, el procedimiento se encuentra publicado. 
</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</si>
  <si>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</si>
  <si>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</si>
  <si>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</si>
  <si>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</si>
  <si>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</si>
  <si>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</si>
  <si>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</si>
  <si>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</si>
  <si>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Proceso afectado</t>
  </si>
  <si>
    <t>ACCIÓN</t>
  </si>
  <si>
    <t>Tipo de acción Propuesta</t>
  </si>
  <si>
    <t>Área responsable de ejecución</t>
  </si>
  <si>
    <t>Líder área responsable de ejecución</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</si>
  <si>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</si>
  <si>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</si>
  <si>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</si>
  <si>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</si>
  <si>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</si>
  <si>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</si>
  <si>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</si>
  <si>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</si>
  <si>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</si>
  <si>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</si>
  <si>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</si>
  <si>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</si>
  <si>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</si>
  <si>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</si>
  <si>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</si>
  <si>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</si>
  <si>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</si>
  <si>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</si>
  <si>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</si>
  <si>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4.Evidencias o soportes ejecución acción de mejora</t>
  </si>
  <si>
    <t>4. 75% avance en ejecución de la meta</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</si>
  <si>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</si>
  <si>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</si>
  <si>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</si>
  <si>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</si>
  <si>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</si>
  <si>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</si>
  <si>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</si>
  <si>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</si>
  <si>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</si>
  <si>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</si>
  <si>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</si>
  <si>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</si>
  <si>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</si>
  <si>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</si>
  <si>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</si>
  <si>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</si>
  <si>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</si>
  <si>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</si>
  <si>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</si>
  <si>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</si>
  <si>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</si>
  <si>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</si>
  <si>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</si>
  <si>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</si>
  <si>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</si>
  <si>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</si>
  <si>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</si>
  <si>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</si>
  <si>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</si>
  <si>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</si>
  <si>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</si>
  <si>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Correctiva</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</si>
  <si>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</si>
  <si>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</si>
  <si>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</si>
  <si>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</si>
  <si>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</si>
  <si>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</si>
  <si>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</si>
  <si>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</si>
  <si>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</si>
  <si>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</si>
  <si>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</si>
  <si>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</si>
  <si>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</si>
  <si>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</si>
  <si>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</si>
  <si>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</si>
  <si>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</si>
  <si>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</si>
  <si>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</si>
  <si>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</si>
  <si>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</si>
  <si>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</si>
  <si>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</si>
  <si>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</si>
  <si>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</si>
  <si>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</si>
  <si>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</si>
  <si>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</si>
  <si>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</si>
  <si>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</si>
  <si>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</si>
  <si>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</si>
  <si>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</si>
  <si>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</si>
  <si>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</si>
  <si>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</si>
  <si>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</si>
  <si>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</si>
  <si>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</si>
  <si>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</si>
  <si>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</si>
  <si>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</si>
  <si>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</si>
  <si>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</si>
  <si>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</si>
  <si>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</si>
  <si>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</si>
  <si>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</si>
  <si>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</si>
  <si>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</si>
  <si>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</si>
  <si>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</si>
  <si>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</si>
  <si>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</si>
  <si>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</si>
  <si>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</si>
  <si>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</si>
  <si>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</si>
  <si>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</si>
  <si>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</si>
  <si>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</si>
  <si>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</si>
  <si>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</si>
  <si>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</si>
  <si>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</si>
  <si>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</si>
  <si>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</si>
  <si>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</si>
  <si>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</si>
  <si>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</si>
  <si>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</si>
  <si>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</si>
  <si>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</si>
  <si>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</si>
  <si>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Acción de mejora</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</si>
  <si>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</si>
  <si>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Auditoría de Regularidad, Vigencia 2020- PAD 2021 (76)</t>
  </si>
  <si>
    <t xml:space="preserve">Se sugiere el cierre de la acción; revisada la carpeta compartida de planes de mejoramiento el 23/01/2023 se identificó procedimiento PRO320-467-1 Entrega de medicamentos aprobado en CIDGYD del 30/11/2021 donde se identifican actividades relativas a la revisión, autorización y entrega de los medicamentos y aparatos ortopédicos, de acuerdo a lo establecido en el artículo 24 de la convención colectiva de trabajo. 
Así mismo, en CIDGYD del 19/04/2023 se presentó el procedimiento con la inclusión de verificación de los medicamentos a entregar en la página POSPOPULI; el procedimiento se aprobó en dicha sesión y se encuentra publicado en el botón de transparencia de la entidad. </t>
  </si>
  <si>
    <t>INFORME PRELIMINAR DE AUDITORÍA DE REGULARIDAD Código de Auditoría No. 76, 2020-PAD 2021</t>
  </si>
  <si>
    <t xml:space="preserve">3.1.3.1. </t>
  </si>
  <si>
    <t>Hallazgo Administrativo con presunta incidencia disciplinaria por falta de 
planeación al justificar la compra de 15 computadores portátiles sin haber tenido 
cuidado al colocar los parámetros en Colombia Compra Eficiente.</t>
  </si>
  <si>
    <t>Por no incluir las características técnicas específicas en el simulador, en la opción de observaciones.</t>
  </si>
  <si>
    <t>CAPACITACIÓN EN EL USO DE LA TIENDA VIRTUAL</t>
  </si>
  <si>
    <t xml:space="preserve">Capacitación </t>
  </si>
  <si>
    <t>OFICINA DE SISTEMAS 
SECRETARIA GENERAL</t>
  </si>
  <si>
    <t xml:space="preserve">ACTUALIZACIÓN Y SOCIALIZACIÓN DEL PROCEDIMIENTO PARA LA CONTRATACIÓN A TRAVÉS DE LA TIENDA VIRTUAL INLUYENDO PUNTO DE CONTROL
</t>
  </si>
  <si>
    <t>Procedimiento actualizado</t>
  </si>
  <si>
    <t>FORMULACIÓN DEL PROCEDIMIENTO PARA LA ADQUISICIÓN DE RECURSOS TECNOLÓGICOS</t>
  </si>
  <si>
    <t xml:space="preserve">Procedimiento </t>
  </si>
  <si>
    <t xml:space="preserve">3.2.1.2.1.1.1. </t>
  </si>
  <si>
    <t>Hallazgo Administrativo con presunta incidencia disciplinaria por la ineficaz gestión de la Lotería de Bogotá causada por la falta de planeación, ejecución y cumplimiento de compromisos del Proyecto de Inversión No. 61 “Fortalecimiento Institucional Comercial y Operativo de la Lotería de Bogotá” del Plan de Desarrollo Bogotá Mejor para Todos.</t>
  </si>
  <si>
    <t>Dada la emergencia sanitaria del COVID 2019, durante el periodo marzo a mayo, no se realizaron contratos asociados al proyeto de inversión, lo que impidió cumplir con la ejecución del proyecto de Inversión No. 61 “Fortalecimiento Institucional Comercial y Operativo de la Lotería de Bogotá” del Plan de Desarrollo Bogotá Mejor para Todos.</t>
  </si>
  <si>
    <t>Realizar reuniones mensuales de seguimiento, donde se muestre el nivel de avance presupuestal y físico del proyecto de inversión, así mismo, se incluya dentro del seguimiento mensual el avance acumulado del plan  de desarrollo</t>
  </si>
  <si>
    <t>Reuniones de seguimiento</t>
  </si>
  <si>
    <t>Planeacion Estratégica y de Negocios</t>
  </si>
  <si>
    <t xml:space="preserve">3.2.2.1.1. </t>
  </si>
  <si>
    <t>Hallazgo Administrativo por inconsistencias en la información, relacionada con la identificación de los Objetivos de Desarrollo Sostenible – ODS, asociados al  Proyecto de Inversión No. 61 del Plan de Desarrollo Bogotá Mejor para Todos 2016-2020.</t>
  </si>
  <si>
    <t>La Lotería de Bogotá siempre asoció el proyecto de Inversión No. 61 del Plan de Desarrollo Bogotá Mejor para Todos 2016- 2020 a la ODS 16- Paz, justicia e instituciones sólidas, sin embargo de acuerdo a lo informado por la Secretaría Distrital de Planeación, previa solcitud de la entidad, se indicó que el proyeto había sido asicaido a la ODS 17- Alianzas para Lograr los Objetivos, razón por la cual se generó inconsistencia en la información reportada a la Contraloría de Bogotá.</t>
  </si>
  <si>
    <t>Incluir en los informes trimestrales, el avance de los objetivos de Desarrollo Sostenible – ODS, asociados al Proyecto de Inversión, y remitir copia de dicho informe a la Secretaría Distrital de Planeación, con el fin de evitar inconsistencias en la identificaicón de los ODS.</t>
  </si>
  <si>
    <t>Informes de ejecución</t>
  </si>
  <si>
    <t>Remitir copia del informe de ejecución trimestral del proyecto de invesión a la Secretaría Distrital de Planeación, con el fin de evitar inconsistencias en la identificación de los ODS.</t>
  </si>
  <si>
    <t xml:space="preserve">3.3.1.2. </t>
  </si>
  <si>
    <t>Hallazgo Administrativo por la no depuración de la cuenta 24072001- Recaudo Consignaciones No Identificadas.</t>
  </si>
  <si>
    <t>Partidas conciliatorias de vigencias anteriores a 2020 de bancos sobre las cuales no se identificó el tercero y/o concepto que originó la transacción oportunamente.</t>
  </si>
  <si>
    <t>Depurar los saldos de vigencias anteriores de la cuenta 24072001</t>
  </si>
  <si>
    <t>Avance en la depuración de la cuenta contable 24072001- Recaudo Consignaciones No Identificadas</t>
  </si>
  <si>
    <t>Unidad Financiera y Contable</t>
  </si>
  <si>
    <t>3.3.1.3.</t>
  </si>
  <si>
    <t>Hallazgo Administrativo por incertidumbre en el manejo dado a las Cuentas por Cobrar de sorteos extraordinarios, impidiendo establecer la realidad sobre estos recursos para su recuperabilidad.</t>
  </si>
  <si>
    <t>Cartera pendiente de cobro a distribuidores de sorteos extraordinarios.</t>
  </si>
  <si>
    <t>Depurar saldo de la cuenta por cobrar sorteos extraordinarios de vigencias anteriores</t>
  </si>
  <si>
    <t xml:space="preserve">Avance en la depuración de la cuenta por cobrar de sorteos  extraordinarios </t>
  </si>
  <si>
    <t xml:space="preserve">3.3.1.4. </t>
  </si>
  <si>
    <t>Hallazgo Administrativo por no registrar en Cuentas de Orden información contable que provenga de las actuaciones judiciales</t>
  </si>
  <si>
    <t>Fallas en la comunicación entre la Secretaría General y el Area Financiera y Contable que dificultan el flujo de información de los procesos jurídicos que tengan incidencia en la información financiera de la Lotería de Bogotá.</t>
  </si>
  <si>
    <t>Ajustar el proceso de "Generación de Estados Financieros -PRO-310-249-9", incluyendo puntos de control.</t>
  </si>
  <si>
    <t xml:space="preserve">Procedimiento  aprobado 
</t>
  </si>
  <si>
    <t xml:space="preserve">3.3.1.5 </t>
  </si>
  <si>
    <t>Hallazgo Administrativo por incertidumbre en el manejo y control en el registro de las cuotas y abonos al crédito de vivienda activo de exfuncionarios.</t>
  </si>
  <si>
    <t>Actividades manuales y deficiencias en los aplicativos utilizados para el control de los créditos a empleados.</t>
  </si>
  <si>
    <t>Diseñar e implementar módulo de control de créditos a trabajadores y extrabajadores</t>
  </si>
  <si>
    <t>Módulo implementado</t>
  </si>
  <si>
    <t xml:space="preserve">Unidad Financiera y Contable
</t>
  </si>
  <si>
    <t xml:space="preserve">3.3.1.7. </t>
  </si>
  <si>
    <t>Hallazgo Administrativo por inconsistencias en los valores registrados en el auxiliar de la cuenta de Thomas Greg frente al balance de prueba y estados financieros.</t>
  </si>
  <si>
    <t>Registros contables migrados de aplicativos contables anteriores que no fueron identificados y/o depurados en su oportunidad.</t>
  </si>
  <si>
    <t>Depurar saldos de cuenta por pagar 24010101</t>
  </si>
  <si>
    <t>3.3.1.8.</t>
  </si>
  <si>
    <t>Hallazgo Administrativo por inadecuada clasificación de las cuentas por pagar-Subcuenta Otras Cuentas por Pagar</t>
  </si>
  <si>
    <t>Inconsistencias en la parametrización contable de la órden de pago con la cual se registra el pago de las cesantías e intereses.</t>
  </si>
  <si>
    <t>Realizar los ajustes correspondientes a la parametrización contable de la orden de pago con la cual se registra el pago de las cesantias e intereses de cesantías.</t>
  </si>
  <si>
    <t>Orden de pago con parametro ajustado</t>
  </si>
  <si>
    <t xml:space="preserve">3.3.2.1. </t>
  </si>
  <si>
    <t>Hallazgo Administrativo por incumplimiento a la normatividad expedida por la Contaduría General de la Nación-CGN mediante Resolución 426 de 2019 para Empresas que no cotizan en el mercado de valores y que no captan ni administran ahorro del público</t>
  </si>
  <si>
    <t>Ausencia de procedimientos para el análisis y socialización de los cambios normativos en materia contable.</t>
  </si>
  <si>
    <t xml:space="preserve">Implementación de mesa técnica de análisis de cambios en la normatividad contable </t>
  </si>
  <si>
    <t>mesas ténicas realizadas y documentadas</t>
  </si>
  <si>
    <t xml:space="preserve">Actualizar politicas y procedimientos </t>
  </si>
  <si>
    <t>Politicas y procedimientos ajustados</t>
  </si>
  <si>
    <t xml:space="preserve">3.3.4.1. </t>
  </si>
  <si>
    <t>Hallazgo Administrativo con incidencia fiscal en cuantía de $8.778.030 y presunta incidencia disciplinaria, por el pago de Sanción – Multa a la SUPERINTENDENCIA NACIONAL DE SALUD, por incumplimiento de normas financieras y presupuestales de la vigencia 2008, pago que se hizo efectivo en la vigencia 2020.</t>
  </si>
  <si>
    <t>Inobservaciona y/o inadecuado análisis de los cambios en la normatividad contable y financiera.</t>
  </si>
  <si>
    <t>Socialización de politicas y procedimientos</t>
  </si>
  <si>
    <t>jornadas de socialización de politicas y procedimientos</t>
  </si>
  <si>
    <t xml:space="preserve">3.3.4.2. </t>
  </si>
  <si>
    <t>Hallazgo Administrativo por baja ejecución en los rubros Honorarios Empresa Recursos Decreto 576/2020 y Cuentas por Pagar Inversión y, adiciones al presupuesto inicial, que no fueron comprometidos al finalizar la vigencia 2020.</t>
  </si>
  <si>
    <t>Dada la emergencia sanitaria del COVID 2019 , no se comprometieron recursos asociados a estos rubros</t>
  </si>
  <si>
    <t xml:space="preserve">Realizar reuniones mensuales de análisis y seguimiento, donde se muestre el nivel de avance presupuestal y físico de los recursos </t>
  </si>
  <si>
    <t xml:space="preserve">3.3.4.3. </t>
  </si>
  <si>
    <t>Hallazgo Administrativo por indebida apropiación presupuestal del Contrato de Prestación de Servicios No. 94 suscrito el 31/12/2020 y registrado como Cuentas por Pagar al cierre del 2020.</t>
  </si>
  <si>
    <t>Error humano en la asignación de la fuente y/o partida presupuestal al momento de la solicitud de CDP's y RP's</t>
  </si>
  <si>
    <t>Realizar capacitación con los jefes de área a fin de socializar la correcta clasificación presupuestal de las transacciones.</t>
  </si>
  <si>
    <t>Capacitación</t>
  </si>
  <si>
    <t>Modificar los procedimientos de control y ejecución presupuestal a fin de implementar un control que permita verificar la correcta asignación de las fuentes y/o cuentas presupuestales.</t>
  </si>
  <si>
    <t>Modificacón del procedimiento</t>
  </si>
  <si>
    <t xml:space="preserve">3.3.4.4. </t>
  </si>
  <si>
    <t>Hallazgo Administrativo con presunta incidencia disciplinaria por el registro de un Contrato de Prestación de Servicios de la vigencia 2016, que presenta apropiación en las Cuentas por Pagar al finalizar el 2020, sin la documentación soporte de su ejecución.</t>
  </si>
  <si>
    <t xml:space="preserve">insuficiente seguimiento a la ejecucion trimestral </t>
  </si>
  <si>
    <t xml:space="preserve">Seguimiento trimestral a la ejecución física y financiera. </t>
  </si>
  <si>
    <t>reuniones de seguimiento</t>
  </si>
  <si>
    <t>Secretaría General</t>
  </si>
  <si>
    <t>Cerrada por la Contraloría en Informe de auditoría de regularidad COD 76 PAD 2022, pág 22-26</t>
  </si>
  <si>
    <t>CERRADO</t>
  </si>
  <si>
    <t>No se realizó seguimiento en el periodo de corte, teniendo en cuenta que, se identificó cumplimiento en la vigencia 2022 y por tanto se sugirió el cierre de la acción. 
Se encuentra pendiente de evaluación por parte del ente de control.</t>
  </si>
  <si>
    <t>1. Fecha seguimiento</t>
  </si>
  <si>
    <t>1.Detalle del avance de la acción de mejora</t>
  </si>
  <si>
    <t>1.Actividades realizadas  a la fecha</t>
  </si>
  <si>
    <t>1.Resultado del indicador</t>
  </si>
  <si>
    <t>1. 25% avance en ejecución de la meta</t>
  </si>
  <si>
    <t>1.Alerta</t>
  </si>
  <si>
    <t>1.Analisis - Seguimiento OCI4</t>
  </si>
  <si>
    <t>1.Auditor que realizó el seguimiento</t>
  </si>
  <si>
    <t>1. Estado de la acción</t>
  </si>
  <si>
    <t>HALLAZGO ADMINISTRATIVA POR NO REALIZAR NOTAS A LOS ESTADOS FINANCIEROS, CONFORME A LO SOLICITADO POR LA CONTADURÍA GENERAL DE LA NACIÓN EN LA RESOLUCIÓN 193 DE 2020.</t>
  </si>
  <si>
    <t>HALLAZGO ADMINISTRATIVA CON PRESUNTA INCIDENCIA DISCIPLINARIA, POR NO EJERCER LA ACCIÓN DE COBRO DE $184.910.699 POR CONCEPTO DE CRÉDITOS PARA VIVIENDA A EXFUNCIONARIOS DE LA LOTERÍA DE BOGOTÁ DE MANERA OPORTUNA Y/O NO REALIZARLA DE FORMA EFICIENTE PERMITIENDO LA PRESCRIPCIÓN DE LAS ACREENCIAS</t>
  </si>
  <si>
    <t>HALLAZGO ADMINISTRATIVA POR LA NO DEPURACIÓN DE LA CUENTA 29039001 GARANTÍAS SORTEOS ORDINARIOS.</t>
  </si>
  <si>
    <t>HALLAZGO ADMINISTRATIVA POR NO REALIZAR LA CONCILIACIÓN ENTRE LA CONTABILIDAD FINANCIERA Y PRESUPUESTAL A DICIEMBRE 31 DE 2021.</t>
  </si>
  <si>
    <t>HALLAZGO ADMINISTRATIVA CON PRESUNTA INCIDENCIA DISCIPLINARIA Y FISCAL EN CUANTÍA DE $2.018.100 POR AUTORIZAR MEDICAMENTOS QUE NO CUMPLEN LAS ESPECIFICACIONES DE LA CONVENCIÓN COLECTIVA DE TRABAJO, SUSCRITA ENTRE EL SINDICATO DE TRABAJADORES OFICIALES Y EMPLEADOS PÚBLICOS DE LA LOTERÍA DE BOGOTÁ</t>
  </si>
  <si>
    <t>HALLAZGO ADMINISTRATIVA CON PRESUNTA INCIDENCIA DISCIPLINARIA Y FISCAL EN CUANTÍA DE $67.901.595, DEBIDO AL PAGO DE SANCIÓN A LA SUPERINTENDENCIA NACIONAL DE SALUD POR INCUMPLIMIENTO DE LAS NORMAS EN LOS JUEGOS DE LOTERÍA TRADICIONAL O DE BILLETES.</t>
  </si>
  <si>
    <t>Hallazgo Administrativo por la no existencia de un procedimiento que permita encontrar una solución conciliada entre EL SINDICATO DE TRABAJADORES
OFICIALES Y EMPLEADOS PÚBLICOS DE LA LOTERÍA DE BOGOTÁ "SINTRALOT" y la GERENCIA DE LA LOTERÍA DE BOGOTÁ cuando se esté frente a la aplicación del ARTÍCULO 13. DE LOS CARGOS VACANTES de la CONVENCIÓN COLECTIVA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</si>
</sst>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d/mm/yyyy;@"/>
    <numFmt numFmtId="166" formatCode="yyyy/mm/dd"/>
  </numFmts>
  <fonts count="58"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sz val="9"/>
      <color theme="1"/>
      <name val="Arial Narrow"/>
      <family val="2"/>
    </font>
    <font>
      <b/>
      <sz val="9"/>
      <color theme="1"/>
      <name val="Arial Narrow"/>
      <family val="2"/>
    </font>
    <font>
      <sz val="9"/>
      <color indexed="8"/>
      <name val="Arial Narrow"/>
      <family val="2"/>
    </font>
    <font>
      <sz val="9"/>
      <color rgb="FF000000"/>
      <name val="Arial Narrow"/>
      <family val="2"/>
    </font>
    <font>
      <b/>
      <sz val="9"/>
      <color rgb="FF000000"/>
      <name val="Arial Narrow"/>
      <family val="2"/>
    </font>
    <font>
      <sz val="9"/>
      <color rgb="FFC00000"/>
      <name val="Arial Narrow"/>
      <family val="2"/>
    </font>
    <font>
      <sz val="10"/>
      <name val="Arial Narrow"/>
      <family val="2"/>
    </font>
    <font>
      <sz val="10"/>
      <color rgb="FFFF0000"/>
      <name val="Arial Narrow"/>
      <family val="2"/>
    </font>
    <font>
      <b/>
      <sz val="10"/>
      <name val="Arial Narrow"/>
      <family val="2"/>
    </font>
    <font>
      <b/>
      <sz val="12"/>
      <color rgb="FF000000"/>
      <name val="Arial Narrow"/>
      <family val="2"/>
    </font>
    <font>
      <b/>
      <sz val="11"/>
      <color theme="1"/>
      <name val="Calibri"/>
      <family val="2"/>
      <scheme val="minor"/>
    </font>
    <font>
      <b/>
      <sz val="7"/>
      <color rgb="FF000000"/>
      <name val="Arial"/>
      <family val="2"/>
    </font>
    <font>
      <b/>
      <sz val="6"/>
      <color rgb="FF000000"/>
      <name val="Arial"/>
      <family val="2"/>
    </font>
    <font>
      <sz val="18"/>
      <name val="Arial"/>
      <family val="2"/>
    </font>
    <font>
      <sz val="7"/>
      <color rgb="FF000000"/>
      <name val="Arial"/>
      <family val="2"/>
    </font>
    <font>
      <sz val="7"/>
      <color theme="1"/>
      <name val="Arial"/>
      <family val="2"/>
    </font>
    <font>
      <sz val="7"/>
      <name val="Arial"/>
      <family val="2"/>
    </font>
    <font>
      <sz val="7"/>
      <color rgb="FFFF0000"/>
      <name val="Arial"/>
      <family val="2"/>
    </font>
    <font>
      <b/>
      <sz val="7"/>
      <name val="Arial"/>
      <family val="2"/>
    </font>
    <font>
      <sz val="11"/>
      <color indexed="8"/>
      <name val="Arial Narrow"/>
      <family val="2"/>
    </font>
    <font>
      <sz val="11"/>
      <color rgb="FF000000"/>
      <name val="Arial Narrow"/>
      <family val="2"/>
    </font>
  </fonts>
  <fills count="26">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5B9BD5"/>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D2DEEF"/>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right style="medium">
        <color rgb="FFFFFFFF"/>
      </right>
      <top style="thick">
        <color rgb="FFFFFFFF"/>
      </top>
      <bottom style="medium">
        <color rgb="FFFFFFFF"/>
      </bottom>
      <diagonal/>
    </border>
    <border>
      <left style="thin">
        <color rgb="FF000000"/>
      </left>
      <right/>
      <top style="thin">
        <color indexed="64"/>
      </top>
      <bottom style="thin">
        <color indexed="64"/>
      </bottom>
      <diagonal/>
    </border>
  </borders>
  <cellStyleXfs count="21">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89">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30" fillId="0" borderId="8" xfId="0" applyFont="1" applyBorder="1"/>
    <xf numFmtId="0" fontId="30" fillId="0" borderId="13" xfId="0" applyFont="1" applyBorder="1"/>
    <xf numFmtId="0" fontId="30" fillId="0" borderId="7" xfId="0" applyFont="1" applyBorder="1"/>
    <xf numFmtId="0" fontId="30" fillId="0" borderId="9" xfId="0" applyFont="1" applyBorder="1"/>
    <xf numFmtId="0" fontId="30" fillId="0" borderId="14"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3"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5" fillId="16" borderId="1" xfId="0" applyFont="1" applyFill="1" applyBorder="1" applyAlignment="1" applyProtection="1">
      <alignment vertical="center" wrapText="1"/>
      <protection locked="0"/>
    </xf>
    <xf numFmtId="0" fontId="34" fillId="16" borderId="1" xfId="0" applyFont="1" applyFill="1" applyBorder="1" applyAlignment="1" applyProtection="1">
      <alignment vertical="center" wrapText="1"/>
      <protection locked="0"/>
    </xf>
    <xf numFmtId="0" fontId="28" fillId="0" borderId="0" xfId="0" applyFont="1" applyAlignment="1" applyProtection="1">
      <alignment vertical="center"/>
      <protection locked="0"/>
    </xf>
    <xf numFmtId="0" fontId="35" fillId="0" borderId="0" xfId="0" applyFont="1"/>
    <xf numFmtId="0" fontId="29" fillId="0" borderId="1" xfId="0" applyFont="1" applyBorder="1" applyAlignment="1">
      <alignment horizontal="left" vertical="top" wrapText="1"/>
    </xf>
    <xf numFmtId="0" fontId="29" fillId="0" borderId="1" xfId="0" applyFont="1" applyBorder="1" applyAlignment="1">
      <alignment horizontal="center" vertical="center" wrapText="1"/>
    </xf>
    <xf numFmtId="0" fontId="10" fillId="0" borderId="1" xfId="0" applyFont="1" applyBorder="1" applyAlignment="1" applyProtection="1">
      <alignment horizontal="center" vertical="center"/>
      <protection locked="0"/>
    </xf>
    <xf numFmtId="0" fontId="37" fillId="0" borderId="1" xfId="0" applyFont="1" applyBorder="1" applyAlignment="1">
      <alignment horizontal="center" vertical="center" wrapText="1"/>
    </xf>
    <xf numFmtId="9" fontId="37" fillId="0" borderId="1" xfId="1" applyFont="1" applyFill="1" applyBorder="1" applyAlignment="1" applyProtection="1">
      <alignment horizontal="center" vertical="center"/>
      <protection locked="0"/>
    </xf>
    <xf numFmtId="0" fontId="37" fillId="0" borderId="1" xfId="0" applyFont="1" applyBorder="1" applyAlignment="1">
      <alignment horizontal="center" vertical="center"/>
    </xf>
    <xf numFmtId="2" fontId="37" fillId="0" borderId="1" xfId="0" applyNumberFormat="1" applyFont="1" applyBorder="1" applyAlignment="1" applyProtection="1">
      <alignment horizontal="center" vertical="center"/>
      <protection locked="0"/>
    </xf>
    <xf numFmtId="9" fontId="37" fillId="0" borderId="1" xfId="1" applyFont="1" applyBorder="1" applyAlignment="1" applyProtection="1">
      <alignment horizontal="center" vertical="center"/>
      <protection locked="0"/>
    </xf>
    <xf numFmtId="0" fontId="37" fillId="14" borderId="1" xfId="0" applyFont="1" applyFill="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40" fillId="0" borderId="1" xfId="0" applyFont="1" applyBorder="1" applyAlignment="1">
      <alignment horizontal="center"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165" fontId="37" fillId="16" borderId="1" xfId="0" applyNumberFormat="1" applyFont="1" applyFill="1" applyBorder="1" applyAlignment="1">
      <alignment horizontal="center" vertical="center"/>
    </xf>
    <xf numFmtId="0" fontId="39" fillId="0" borderId="1" xfId="0" applyFont="1" applyBorder="1" applyAlignment="1">
      <alignment horizontal="left" vertical="top" wrapText="1"/>
    </xf>
    <xf numFmtId="0" fontId="42" fillId="0" borderId="1" xfId="0" applyFont="1" applyBorder="1" applyAlignment="1">
      <alignment horizontal="center" vertical="center" wrapText="1"/>
    </xf>
    <xf numFmtId="9" fontId="40" fillId="0" borderId="1" xfId="1" applyFont="1" applyFill="1" applyBorder="1" applyAlignment="1" applyProtection="1">
      <alignment horizontal="center" vertical="center"/>
      <protection locked="0"/>
    </xf>
    <xf numFmtId="165" fontId="40" fillId="16" borderId="1" xfId="0" applyNumberFormat="1" applyFont="1" applyFill="1" applyBorder="1" applyAlignment="1">
      <alignment horizontal="center" vertical="center"/>
    </xf>
    <xf numFmtId="0" fontId="36" fillId="0" borderId="17" xfId="0" applyFont="1" applyBorder="1" applyAlignment="1">
      <alignment horizontal="left" vertical="top" wrapText="1"/>
    </xf>
    <xf numFmtId="0" fontId="29" fillId="0" borderId="15" xfId="0" applyFont="1" applyBorder="1" applyAlignment="1">
      <alignment horizontal="left" vertical="top" wrapText="1"/>
    </xf>
    <xf numFmtId="0" fontId="36" fillId="0" borderId="18" xfId="0" applyFont="1" applyBorder="1" applyAlignment="1">
      <alignment horizontal="left" vertical="top" wrapText="1"/>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42" fillId="0" borderId="1" xfId="0" applyFont="1" applyBorder="1" applyAlignment="1">
      <alignment horizontal="left" vertical="top" wrapText="1"/>
    </xf>
    <xf numFmtId="0" fontId="39" fillId="0" borderId="1" xfId="0" applyFont="1" applyBorder="1" applyAlignment="1">
      <alignment horizontal="center" vertical="top" wrapText="1"/>
    </xf>
    <xf numFmtId="0" fontId="36" fillId="22" borderId="28" xfId="0" applyFont="1" applyFill="1" applyBorder="1" applyAlignment="1">
      <alignment horizontal="justify" vertical="center" wrapText="1" readingOrder="1"/>
    </xf>
    <xf numFmtId="0" fontId="36" fillId="22" borderId="28" xfId="0" applyFont="1" applyFill="1" applyBorder="1" applyAlignment="1">
      <alignment horizontal="center" vertical="center" wrapText="1" readingOrder="1"/>
    </xf>
    <xf numFmtId="0" fontId="29" fillId="22" borderId="28" xfId="0" applyFont="1" applyFill="1" applyBorder="1" applyAlignment="1">
      <alignment horizontal="center" vertical="center" wrapText="1" readingOrder="1"/>
    </xf>
    <xf numFmtId="0" fontId="43" fillId="22" borderId="28" xfId="0" applyFont="1" applyFill="1" applyBorder="1" applyAlignment="1">
      <alignment horizontal="center" vertical="center" wrapText="1" readingOrder="1"/>
    </xf>
    <xf numFmtId="0" fontId="44" fillId="22" borderId="28" xfId="0" applyFont="1" applyFill="1" applyBorder="1" applyAlignment="1">
      <alignment horizontal="center" vertical="center" wrapText="1" readingOrder="1"/>
    </xf>
    <xf numFmtId="0" fontId="45" fillId="23" borderId="28" xfId="0" applyFont="1" applyFill="1" applyBorder="1" applyAlignment="1">
      <alignment vertical="center" wrapText="1"/>
    </xf>
    <xf numFmtId="0" fontId="43" fillId="22" borderId="28" xfId="0" applyFont="1" applyFill="1" applyBorder="1" applyAlignment="1">
      <alignment vertical="center" wrapText="1"/>
    </xf>
    <xf numFmtId="0" fontId="43" fillId="22" borderId="28" xfId="0" applyFont="1" applyFill="1" applyBorder="1" applyAlignment="1">
      <alignment horizontal="center" vertical="center" wrapText="1"/>
    </xf>
    <xf numFmtId="0" fontId="46" fillId="23" borderId="28" xfId="0" applyFont="1" applyFill="1" applyBorder="1" applyAlignment="1">
      <alignment horizontal="center" vertical="center" wrapText="1" readingOrder="1"/>
    </xf>
    <xf numFmtId="10" fontId="46" fillId="22" borderId="28" xfId="0" applyNumberFormat="1" applyFont="1" applyFill="1" applyBorder="1" applyAlignment="1">
      <alignment horizontal="center" wrapText="1" readingOrder="1"/>
    </xf>
    <xf numFmtId="0" fontId="40" fillId="0" borderId="1" xfId="0" applyFont="1" applyBorder="1" applyAlignment="1">
      <alignment horizontal="left" vertical="top" wrapText="1"/>
    </xf>
    <xf numFmtId="165" fontId="37" fillId="15" borderId="1" xfId="0" applyNumberFormat="1" applyFont="1" applyFill="1" applyBorder="1" applyAlignment="1">
      <alignment horizontal="center" vertical="center"/>
    </xf>
    <xf numFmtId="165" fontId="40" fillId="15" borderId="1" xfId="0" applyNumberFormat="1" applyFont="1" applyFill="1" applyBorder="1" applyAlignment="1">
      <alignment horizontal="center" vertical="center"/>
    </xf>
    <xf numFmtId="14" fontId="37" fillId="0" borderId="1" xfId="0" applyNumberFormat="1" applyFont="1" applyBorder="1" applyAlignment="1">
      <alignment horizontal="center" vertical="center"/>
    </xf>
    <xf numFmtId="0" fontId="37" fillId="0" borderId="1" xfId="0" applyFont="1" applyBorder="1" applyAlignment="1">
      <alignment horizontal="left" vertical="top" wrapText="1"/>
    </xf>
    <xf numFmtId="0" fontId="50" fillId="18" borderId="32" xfId="0" applyFont="1" applyFill="1" applyBorder="1" applyAlignment="1">
      <alignment vertical="center" wrapText="1"/>
    </xf>
    <xf numFmtId="0" fontId="50" fillId="18" borderId="33" xfId="0" applyFont="1" applyFill="1" applyBorder="1" applyAlignment="1">
      <alignment vertical="center" wrapText="1"/>
    </xf>
    <xf numFmtId="0" fontId="50" fillId="18" borderId="34" xfId="0" applyFont="1" applyFill="1" applyBorder="1" applyAlignment="1">
      <alignment vertical="center" wrapText="1"/>
    </xf>
    <xf numFmtId="0" fontId="49" fillId="19" borderId="35" xfId="0" applyFont="1" applyFill="1" applyBorder="1" applyAlignment="1">
      <alignment horizontal="center" vertical="center" wrapText="1" readingOrder="1"/>
    </xf>
    <xf numFmtId="0" fontId="49" fillId="20" borderId="35" xfId="0" applyFont="1" applyFill="1" applyBorder="1" applyAlignment="1">
      <alignment horizontal="center" vertical="center" wrapText="1" readingOrder="1"/>
    </xf>
    <xf numFmtId="0" fontId="49" fillId="16" borderId="36" xfId="0" applyFont="1" applyFill="1" applyBorder="1" applyAlignment="1">
      <alignment horizontal="center" vertical="center" wrapText="1" readingOrder="1"/>
    </xf>
    <xf numFmtId="0" fontId="49" fillId="21" borderId="37" xfId="0" applyFont="1" applyFill="1" applyBorder="1" applyAlignment="1">
      <alignment horizontal="center" vertical="center" wrapText="1" readingOrder="1"/>
    </xf>
    <xf numFmtId="0" fontId="49" fillId="15" borderId="35" xfId="0" applyFont="1" applyFill="1" applyBorder="1" applyAlignment="1">
      <alignment horizontal="center" vertical="center" wrapText="1" readingOrder="1"/>
    </xf>
    <xf numFmtId="0" fontId="16" fillId="22" borderId="28" xfId="0" applyFont="1" applyFill="1" applyBorder="1" applyAlignment="1">
      <alignment horizontal="justify" vertical="center" wrapText="1" readingOrder="1"/>
    </xf>
    <xf numFmtId="0" fontId="51" fillId="22" borderId="28" xfId="0" applyFont="1" applyFill="1" applyBorder="1" applyAlignment="1">
      <alignment horizontal="center" vertical="center" wrapText="1" readingOrder="1"/>
    </xf>
    <xf numFmtId="0" fontId="52" fillId="22" borderId="28" xfId="0" applyFont="1" applyFill="1" applyBorder="1" applyAlignment="1">
      <alignment horizontal="center" vertical="center" wrapText="1" readingOrder="1"/>
    </xf>
    <xf numFmtId="0" fontId="53" fillId="22" borderId="28" xfId="0" applyFont="1" applyFill="1" applyBorder="1" applyAlignment="1">
      <alignment horizontal="center" vertical="center" wrapText="1" readingOrder="1"/>
    </xf>
    <xf numFmtId="0" fontId="54" fillId="22" borderId="28" xfId="0" applyFont="1" applyFill="1" applyBorder="1" applyAlignment="1">
      <alignment horizontal="center" vertical="center" wrapText="1" readingOrder="1"/>
    </xf>
    <xf numFmtId="0" fontId="55" fillId="23" borderId="28" xfId="0" applyFont="1" applyFill="1" applyBorder="1" applyAlignment="1">
      <alignment vertical="center" wrapText="1"/>
    </xf>
    <xf numFmtId="0" fontId="48" fillId="23" borderId="28" xfId="0" applyFont="1" applyFill="1" applyBorder="1" applyAlignment="1">
      <alignment horizontal="center" vertical="center" wrapText="1" readingOrder="1"/>
    </xf>
    <xf numFmtId="0" fontId="50" fillId="22" borderId="28" xfId="0" applyFont="1" applyFill="1" applyBorder="1" applyAlignment="1">
      <alignment vertical="center" wrapText="1"/>
    </xf>
    <xf numFmtId="0" fontId="50" fillId="22" borderId="28" xfId="0" applyFont="1" applyFill="1" applyBorder="1" applyAlignment="1">
      <alignment horizontal="center" vertical="center" wrapText="1"/>
    </xf>
    <xf numFmtId="10" fontId="48" fillId="22" borderId="28" xfId="0" applyNumberFormat="1" applyFont="1" applyFill="1" applyBorder="1" applyAlignment="1">
      <alignment horizontal="center" wrapText="1" readingOrder="1"/>
    </xf>
    <xf numFmtId="0" fontId="47" fillId="0" borderId="0" xfId="0" applyFont="1"/>
    <xf numFmtId="0" fontId="28" fillId="0" borderId="0" xfId="0" applyFont="1" applyAlignment="1" applyProtection="1">
      <alignment horizontal="center" vertical="center" wrapText="1"/>
      <protection locked="0"/>
    </xf>
    <xf numFmtId="0" fontId="40" fillId="0" borderId="1" xfId="0" applyFont="1" applyFill="1" applyBorder="1" applyAlignment="1">
      <alignment horizontal="left" vertical="top" wrapText="1"/>
    </xf>
    <xf numFmtId="0" fontId="34" fillId="0" borderId="1" xfId="0" applyFont="1" applyBorder="1" applyAlignment="1">
      <alignment horizontal="center" vertical="center" wrapText="1"/>
    </xf>
    <xf numFmtId="0" fontId="34" fillId="0" borderId="1" xfId="0" applyFont="1" applyBorder="1" applyAlignment="1">
      <alignment horizontal="center" vertical="top" wrapText="1"/>
    </xf>
    <xf numFmtId="0" fontId="34" fillId="0" borderId="1" xfId="0" applyFont="1" applyBorder="1" applyAlignment="1" applyProtection="1">
      <alignment horizontal="center" vertical="center"/>
      <protection locked="0"/>
    </xf>
    <xf numFmtId="0" fontId="34" fillId="0" borderId="1" xfId="0" applyFont="1" applyBorder="1" applyAlignment="1" applyProtection="1">
      <alignment horizontal="center" vertical="top" wrapText="1"/>
      <protection locked="0"/>
    </xf>
    <xf numFmtId="9" fontId="34" fillId="0" borderId="1" xfId="1" applyFont="1" applyFill="1" applyBorder="1" applyAlignment="1" applyProtection="1">
      <alignment horizontal="center" vertical="center"/>
      <protection locked="0"/>
    </xf>
    <xf numFmtId="166" fontId="34" fillId="0" borderId="1" xfId="0" applyNumberFormat="1" applyFont="1" applyBorder="1" applyAlignment="1" applyProtection="1">
      <alignment horizontal="center" vertical="center"/>
      <protection locked="0"/>
    </xf>
    <xf numFmtId="0" fontId="34" fillId="0" borderId="1" xfId="0" applyFont="1" applyFill="1" applyBorder="1" applyAlignment="1">
      <alignment horizontal="center" vertical="top" wrapText="1"/>
    </xf>
    <xf numFmtId="166" fontId="34" fillId="15" borderId="1" xfId="0" applyNumberFormat="1" applyFont="1" applyFill="1" applyBorder="1" applyAlignment="1" applyProtection="1">
      <alignment horizontal="center" vertical="center"/>
      <protection locked="0"/>
    </xf>
    <xf numFmtId="0" fontId="34" fillId="0" borderId="1" xfId="0" applyFont="1" applyFill="1" applyBorder="1" applyAlignment="1">
      <alignment horizontal="center" vertical="center" wrapText="1"/>
    </xf>
    <xf numFmtId="0" fontId="56" fillId="0" borderId="1" xfId="3" applyFont="1" applyBorder="1" applyAlignment="1">
      <alignment horizontal="center" vertical="center" wrapText="1"/>
    </xf>
    <xf numFmtId="0" fontId="57" fillId="0" borderId="1" xfId="0" applyFont="1" applyBorder="1" applyAlignment="1">
      <alignment horizontal="center" vertical="center"/>
    </xf>
    <xf numFmtId="0" fontId="57" fillId="0" borderId="1" xfId="0" applyFont="1" applyBorder="1" applyAlignment="1">
      <alignment horizontal="center" vertical="top" wrapText="1"/>
    </xf>
    <xf numFmtId="14" fontId="57" fillId="0" borderId="1" xfId="0" applyNumberFormat="1" applyFont="1" applyBorder="1" applyAlignment="1">
      <alignment horizontal="center" vertical="center"/>
    </xf>
    <xf numFmtId="14" fontId="57" fillId="15" borderId="1" xfId="0" applyNumberFormat="1" applyFont="1" applyFill="1" applyBorder="1" applyAlignment="1">
      <alignment horizontal="center" vertical="center"/>
    </xf>
    <xf numFmtId="0" fontId="34" fillId="0" borderId="1" xfId="0" applyFont="1" applyBorder="1" applyAlignment="1">
      <alignment vertical="center" wrapText="1"/>
    </xf>
    <xf numFmtId="9" fontId="34" fillId="0" borderId="1" xfId="0" applyNumberFormat="1" applyFont="1" applyBorder="1" applyAlignment="1" applyProtection="1">
      <alignment horizontal="center" vertical="center"/>
      <protection locked="0"/>
    </xf>
    <xf numFmtId="9" fontId="34" fillId="0" borderId="1" xfId="0" applyNumberFormat="1" applyFont="1" applyBorder="1" applyAlignment="1">
      <alignment horizontal="center" vertical="center" wrapText="1"/>
    </xf>
    <xf numFmtId="14" fontId="34" fillId="15" borderId="1" xfId="0" applyNumberFormat="1" applyFont="1" applyFill="1" applyBorder="1" applyAlignment="1">
      <alignment horizontal="center" vertical="center"/>
    </xf>
    <xf numFmtId="0" fontId="34" fillId="16" borderId="1" xfId="0" applyFont="1" applyFill="1" applyBorder="1" applyAlignment="1" applyProtection="1">
      <alignment horizontal="center" vertical="center" wrapText="1"/>
      <protection locked="0"/>
    </xf>
    <xf numFmtId="165" fontId="57" fillId="0" borderId="1" xfId="0" applyNumberFormat="1" applyFont="1" applyBorder="1" applyAlignment="1">
      <alignment horizontal="center" vertical="center"/>
    </xf>
    <xf numFmtId="14" fontId="34" fillId="0" borderId="1" xfId="0" applyNumberFormat="1" applyFont="1" applyBorder="1" applyAlignment="1">
      <alignment horizontal="center" vertical="center"/>
    </xf>
    <xf numFmtId="0" fontId="34" fillId="0" borderId="1" xfId="0" applyFont="1" applyBorder="1" applyAlignment="1" applyProtection="1">
      <alignment horizontal="center" vertical="center" wrapText="1"/>
      <protection locked="0"/>
    </xf>
    <xf numFmtId="9" fontId="34" fillId="0" borderId="1" xfId="0" applyNumberFormat="1" applyFont="1" applyBorder="1" applyAlignment="1">
      <alignment horizontal="center" vertical="center"/>
    </xf>
    <xf numFmtId="14" fontId="34" fillId="16" borderId="1" xfId="0" applyNumberFormat="1" applyFont="1" applyFill="1" applyBorder="1" applyAlignment="1">
      <alignment horizontal="center" vertical="center"/>
    </xf>
    <xf numFmtId="0" fontId="57" fillId="0" borderId="1" xfId="0" applyFont="1" applyBorder="1" applyAlignment="1">
      <alignment horizontal="center" vertical="center" wrapText="1"/>
    </xf>
    <xf numFmtId="0" fontId="34" fillId="0" borderId="1" xfId="0" quotePrefix="1" applyFont="1" applyBorder="1" applyAlignment="1">
      <alignment horizontal="center" vertical="center" wrapText="1"/>
    </xf>
    <xf numFmtId="9" fontId="57" fillId="0" borderId="1" xfId="0" quotePrefix="1" applyNumberFormat="1" applyFont="1" applyBorder="1" applyAlignment="1">
      <alignment horizontal="center" vertical="center" wrapText="1"/>
    </xf>
    <xf numFmtId="0" fontId="37" fillId="0" borderId="3" xfId="0" applyFont="1" applyBorder="1" applyAlignment="1">
      <alignment horizontal="center" vertical="center"/>
    </xf>
    <xf numFmtId="0" fontId="29" fillId="0" borderId="3" xfId="0" applyFont="1" applyBorder="1" applyAlignment="1">
      <alignment horizontal="left" vertical="top" wrapText="1"/>
    </xf>
    <xf numFmtId="2" fontId="37" fillId="0" borderId="3" xfId="0" applyNumberFormat="1" applyFont="1" applyBorder="1" applyAlignment="1" applyProtection="1">
      <alignment horizontal="center" vertical="center"/>
      <protection locked="0"/>
    </xf>
    <xf numFmtId="9" fontId="37" fillId="0" borderId="3" xfId="1" applyFont="1" applyBorder="1" applyAlignment="1" applyProtection="1">
      <alignment horizontal="center" vertical="center"/>
      <protection locked="0"/>
    </xf>
    <xf numFmtId="0" fontId="37" fillId="14" borderId="3" xfId="0" applyFont="1" applyFill="1" applyBorder="1" applyAlignment="1" applyProtection="1">
      <alignment horizontal="center" vertical="center"/>
      <protection locked="0"/>
    </xf>
    <xf numFmtId="0" fontId="37" fillId="0" borderId="3" xfId="0" applyFont="1" applyBorder="1" applyAlignment="1">
      <alignment horizontal="left" vertical="top" wrapText="1"/>
    </xf>
    <xf numFmtId="0" fontId="10" fillId="0" borderId="3" xfId="0" applyFont="1" applyBorder="1" applyAlignment="1" applyProtection="1">
      <alignment horizontal="center" vertical="center"/>
      <protection locked="0"/>
    </xf>
    <xf numFmtId="0" fontId="37" fillId="0" borderId="3" xfId="0" applyFont="1" applyBorder="1" applyAlignment="1">
      <alignment horizontal="center" vertical="center" wrapText="1"/>
    </xf>
    <xf numFmtId="0" fontId="37" fillId="0" borderId="3" xfId="0" applyFont="1" applyBorder="1" applyAlignment="1" applyProtection="1">
      <alignment horizontal="center" vertical="center"/>
      <protection locked="0"/>
    </xf>
    <xf numFmtId="0" fontId="29" fillId="0" borderId="3" xfId="0" applyFont="1" applyBorder="1" applyAlignment="1">
      <alignment horizontal="center" vertical="center" wrapText="1"/>
    </xf>
    <xf numFmtId="0" fontId="28" fillId="0" borderId="1" xfId="0" applyFont="1" applyFill="1" applyBorder="1" applyAlignment="1" applyProtection="1">
      <alignment horizontal="center" vertical="center" wrapText="1"/>
      <protection locked="0"/>
    </xf>
    <xf numFmtId="0" fontId="0" fillId="0" borderId="1" xfId="0" applyFill="1" applyBorder="1"/>
    <xf numFmtId="0" fontId="29" fillId="19" borderId="1" xfId="0" applyFont="1" applyFill="1" applyBorder="1" applyAlignment="1">
      <alignment horizontal="center" vertical="top" wrapText="1"/>
    </xf>
    <xf numFmtId="0" fontId="29" fillId="0" borderId="3" xfId="0" applyFont="1" applyBorder="1" applyAlignment="1" applyProtection="1">
      <alignment horizontal="center" vertical="center"/>
      <protection locked="0"/>
    </xf>
    <xf numFmtId="0" fontId="29" fillId="0" borderId="0" xfId="0" applyFont="1"/>
    <xf numFmtId="0" fontId="29"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28" fillId="8" borderId="1" xfId="0" applyFont="1" applyFill="1" applyBorder="1" applyAlignment="1" applyProtection="1">
      <alignment horizontal="center" vertical="center" wrapText="1"/>
      <protection locked="0"/>
    </xf>
    <xf numFmtId="0" fontId="37" fillId="0" borderId="1" xfId="0" applyFont="1" applyBorder="1" applyAlignment="1">
      <alignment horizontal="left" vertical="top" wrapText="1"/>
    </xf>
    <xf numFmtId="0" fontId="35" fillId="0" borderId="0" xfId="0" applyFont="1" applyAlignment="1">
      <alignment horizont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14" xfId="0" applyFont="1" applyBorder="1" applyAlignment="1">
      <alignment horizontal="center" vertical="center"/>
    </xf>
    <xf numFmtId="0" fontId="33" fillId="0" borderId="0" xfId="0" applyFont="1" applyAlignment="1">
      <alignment horizontal="left" vertical="top" wrapText="1"/>
    </xf>
    <xf numFmtId="0" fontId="34" fillId="0" borderId="0" xfId="0" applyFont="1" applyAlignment="1">
      <alignment horizontal="center" wrapText="1"/>
    </xf>
    <xf numFmtId="0" fontId="32" fillId="0" borderId="0" xfId="0" applyFont="1" applyAlignment="1">
      <alignment horizontal="left" vertical="top" wrapText="1"/>
    </xf>
    <xf numFmtId="0" fontId="29" fillId="0" borderId="0" xfId="0" applyFont="1" applyAlignment="1">
      <alignment horizontal="left" wrapText="1"/>
    </xf>
    <xf numFmtId="0" fontId="41" fillId="18" borderId="23" xfId="0" applyFont="1" applyFill="1" applyBorder="1" applyAlignment="1">
      <alignment horizontal="center" vertical="center" wrapText="1" readingOrder="1"/>
    </xf>
    <xf numFmtId="0" fontId="41" fillId="18" borderId="26" xfId="0" applyFont="1" applyFill="1" applyBorder="1" applyAlignment="1">
      <alignment horizontal="center" vertical="center" wrapText="1" readingOrder="1"/>
    </xf>
    <xf numFmtId="0" fontId="41" fillId="18" borderId="24" xfId="0" applyFont="1" applyFill="1" applyBorder="1" applyAlignment="1">
      <alignment horizontal="center" vertical="center" wrapText="1" readingOrder="1"/>
    </xf>
    <xf numFmtId="0" fontId="41" fillId="18" borderId="27" xfId="0" applyFont="1" applyFill="1" applyBorder="1" applyAlignment="1">
      <alignment horizontal="center" vertical="center" wrapText="1" readingOrder="1"/>
    </xf>
    <xf numFmtId="0" fontId="41" fillId="18" borderId="25" xfId="0" applyFont="1" applyFill="1" applyBorder="1" applyAlignment="1">
      <alignment horizontal="center" vertical="center" wrapText="1" readingOrder="1"/>
    </xf>
    <xf numFmtId="0" fontId="41" fillId="18" borderId="0" xfId="0" applyFont="1" applyFill="1" applyAlignment="1">
      <alignment horizontal="center" vertical="center" wrapText="1" readingOrder="1"/>
    </xf>
    <xf numFmtId="0" fontId="41" fillId="19" borderId="25" xfId="0" applyFont="1" applyFill="1" applyBorder="1" applyAlignment="1">
      <alignment horizontal="center" vertical="center" wrapText="1" readingOrder="1"/>
    </xf>
    <xf numFmtId="0" fontId="41" fillId="19" borderId="29" xfId="0" applyFont="1" applyFill="1" applyBorder="1" applyAlignment="1">
      <alignment horizontal="center" vertical="center" wrapText="1" readingOrder="1"/>
    </xf>
    <xf numFmtId="0" fontId="41" fillId="20" borderId="25" xfId="0" applyFont="1" applyFill="1" applyBorder="1" applyAlignment="1">
      <alignment horizontal="center" vertical="center" wrapText="1" readingOrder="1"/>
    </xf>
    <xf numFmtId="0" fontId="41" fillId="20" borderId="29" xfId="0" applyFont="1" applyFill="1" applyBorder="1" applyAlignment="1">
      <alignment horizontal="center" vertical="center" wrapText="1" readingOrder="1"/>
    </xf>
    <xf numFmtId="0" fontId="41" fillId="16" borderId="25" xfId="0" applyFont="1" applyFill="1" applyBorder="1" applyAlignment="1">
      <alignment horizontal="center" vertical="center" wrapText="1" readingOrder="1"/>
    </xf>
    <xf numFmtId="0" fontId="41" fillId="16" borderId="29" xfId="0" applyFont="1" applyFill="1" applyBorder="1" applyAlignment="1">
      <alignment horizontal="center" vertical="center" wrapText="1" readingOrder="1"/>
    </xf>
    <xf numFmtId="0" fontId="41" fillId="21" borderId="25" xfId="0" applyFont="1" applyFill="1" applyBorder="1" applyAlignment="1">
      <alignment horizontal="center" vertical="center" wrapText="1" readingOrder="1"/>
    </xf>
    <xf numFmtId="0" fontId="41" fillId="21" borderId="29" xfId="0" applyFont="1" applyFill="1" applyBorder="1" applyAlignment="1">
      <alignment horizontal="center" vertical="center" wrapText="1" readingOrder="1"/>
    </xf>
    <xf numFmtId="0" fontId="41" fillId="15" borderId="25" xfId="0" applyFont="1" applyFill="1" applyBorder="1" applyAlignment="1">
      <alignment horizontal="center" vertical="center" wrapText="1" readingOrder="1"/>
    </xf>
    <xf numFmtId="0" fontId="41" fillId="15" borderId="29" xfId="0" applyFont="1" applyFill="1" applyBorder="1" applyAlignment="1">
      <alignment horizontal="center" vertical="center" wrapText="1" readingOrder="1"/>
    </xf>
    <xf numFmtId="0" fontId="41" fillId="15" borderId="30" xfId="0" applyFont="1" applyFill="1" applyBorder="1" applyAlignment="1">
      <alignment horizontal="center" vertical="center" wrapText="1" readingOrder="1"/>
    </xf>
    <xf numFmtId="0" fontId="41" fillId="15" borderId="31" xfId="0" applyFont="1" applyFill="1" applyBorder="1" applyAlignment="1">
      <alignment horizontal="center" vertical="center" wrapText="1" readingOrder="1"/>
    </xf>
    <xf numFmtId="0" fontId="48" fillId="18" borderId="23" xfId="0" applyFont="1" applyFill="1" applyBorder="1" applyAlignment="1">
      <alignment horizontal="center" vertical="center" wrapText="1" readingOrder="1"/>
    </xf>
    <xf numFmtId="0" fontId="48" fillId="18" borderId="26" xfId="0" applyFont="1" applyFill="1" applyBorder="1" applyAlignment="1">
      <alignment horizontal="center" vertical="center" wrapText="1" readingOrder="1"/>
    </xf>
    <xf numFmtId="0" fontId="49" fillId="18" borderId="24" xfId="0" applyFont="1" applyFill="1" applyBorder="1" applyAlignment="1">
      <alignment horizontal="center" vertical="center" wrapText="1" readingOrder="1"/>
    </xf>
    <xf numFmtId="0" fontId="49" fillId="18" borderId="27" xfId="0" applyFont="1" applyFill="1" applyBorder="1" applyAlignment="1">
      <alignment horizontal="center" vertical="center" wrapText="1" readingOrder="1"/>
    </xf>
    <xf numFmtId="0" fontId="49" fillId="18" borderId="25" xfId="0" applyFont="1" applyFill="1" applyBorder="1" applyAlignment="1">
      <alignment horizontal="center" vertical="center" wrapText="1" readingOrder="1"/>
    </xf>
    <xf numFmtId="0" fontId="49" fillId="18" borderId="0" xfId="0" applyFont="1" applyFill="1" applyAlignment="1">
      <alignment horizontal="center" vertical="center" wrapText="1" readingOrder="1"/>
    </xf>
    <xf numFmtId="0" fontId="56" fillId="0" borderId="2" xfId="3" applyFont="1" applyBorder="1" applyAlignment="1">
      <alignment horizontal="center" vertical="center" wrapText="1"/>
    </xf>
    <xf numFmtId="0" fontId="56" fillId="0" borderId="3" xfId="3"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56" fillId="0" borderId="4" xfId="3" applyFont="1" applyBorder="1" applyAlignment="1">
      <alignment horizontal="center" vertical="center" wrapText="1"/>
    </xf>
    <xf numFmtId="0" fontId="28" fillId="0" borderId="0" xfId="0" applyFont="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5"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38" fillId="0" borderId="1" xfId="0" applyFont="1" applyBorder="1" applyAlignment="1">
      <alignment horizontal="center" vertical="center" wrapText="1"/>
    </xf>
    <xf numFmtId="0" fontId="28" fillId="25" borderId="38" xfId="0" applyFont="1" applyFill="1" applyBorder="1" applyAlignment="1" applyProtection="1">
      <alignment horizontal="center" vertical="center"/>
      <protection locked="0"/>
    </xf>
    <xf numFmtId="0" fontId="28" fillId="25" borderId="6"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24" borderId="1" xfId="0" applyFont="1" applyFill="1" applyBorder="1" applyAlignment="1" applyProtection="1">
      <alignment horizontal="center" vertical="center"/>
      <protection locked="0"/>
    </xf>
    <xf numFmtId="0" fontId="28" fillId="3" borderId="19"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3" borderId="21" xfId="0" applyFont="1" applyFill="1" applyBorder="1" applyAlignment="1" applyProtection="1">
      <alignment horizontal="center" vertical="center" wrapText="1"/>
      <protection locked="0"/>
    </xf>
    <xf numFmtId="0" fontId="28" fillId="3" borderId="22"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6"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6" fillId="7"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9" borderId="0" xfId="0" applyFont="1" applyFill="1" applyAlignment="1" applyProtection="1">
      <alignment horizontal="center" vertical="center" wrapText="1"/>
      <protection locked="0"/>
    </xf>
    <xf numFmtId="0" fontId="6" fillId="6"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1" borderId="0" xfId="0" applyFont="1" applyFill="1" applyAlignment="1" applyProtection="1">
      <alignment horizontal="center" vertical="center"/>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12" fillId="0" borderId="0" xfId="0" applyFont="1" applyAlignment="1">
      <alignment horizontal="center" vertical="center" wrapText="1"/>
    </xf>
    <xf numFmtId="0" fontId="9"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14" fontId="10" fillId="0" borderId="0" xfId="0" applyNumberFormat="1"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34" fillId="0" borderId="2" xfId="0" applyFont="1" applyBorder="1" applyAlignment="1">
      <alignment horizontal="left" vertical="top" wrapText="1"/>
    </xf>
    <xf numFmtId="0" fontId="34" fillId="0" borderId="4" xfId="0" applyFont="1" applyBorder="1" applyAlignment="1">
      <alignment horizontal="left" vertical="top" wrapText="1"/>
    </xf>
    <xf numFmtId="0" fontId="34" fillId="0" borderId="3" xfId="0" applyFont="1" applyBorder="1" applyAlignment="1">
      <alignment horizontal="left" vertical="top" wrapTex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cellXfs>
  <cellStyles count="21">
    <cellStyle name="Hipervínculo" xfId="4" builtinId="8"/>
    <cellStyle name="Hyperlink" xfId="10"/>
    <cellStyle name="Millares 2" xfId="6"/>
    <cellStyle name="Millares 2 2" xfId="7"/>
    <cellStyle name="Millares 2 2 2" xfId="8"/>
    <cellStyle name="Millares 2 2 2 2" xfId="18"/>
    <cellStyle name="Millares 2 2 3" xfId="9"/>
    <cellStyle name="Millares 2 2 3 2" xfId="19"/>
    <cellStyle name="Millares 2 2 4" xfId="17"/>
    <cellStyle name="Millares 2 3" xfId="14"/>
    <cellStyle name="Millares 2 3 2" xfId="20"/>
    <cellStyle name="Normal" xfId="0" builtinId="0"/>
    <cellStyle name="Normal 2" xfId="2"/>
    <cellStyle name="Normal 2 2" xfId="13"/>
    <cellStyle name="Normal 3" xfId="5"/>
    <cellStyle name="Normal 4" xfId="3"/>
    <cellStyle name="Normal 5" xfId="16"/>
    <cellStyle name="Normal 6" xfId="11"/>
    <cellStyle name="Porcentaje" xfId="1" builtinId="5"/>
    <cellStyle name="Porcentaje 2" xfId="15"/>
    <cellStyle name="Porcentaje 3" xfId="12"/>
  </cellStyles>
  <dxfs count="130">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ont>
        <color rgb="FF000000"/>
      </font>
      <fill>
        <patternFill patternType="solid">
          <bgColor rgb="FFFFFF00"/>
        </patternFill>
      </fill>
    </dxf>
    <dxf>
      <fill>
        <patternFill patternType="solid">
          <bgColor rgb="FFFF00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99FFCC"/>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2257425</xdr:colOff>
      <xdr:row>45</xdr:row>
      <xdr:rowOff>628650</xdr:rowOff>
    </xdr:from>
    <xdr:to>
      <xdr:col>3</xdr:col>
      <xdr:colOff>2590800</xdr:colOff>
      <xdr:row>45</xdr:row>
      <xdr:rowOff>771525</xdr:rowOff>
    </xdr:to>
    <xdr:sp macro="" textlink="">
      <xdr:nvSpPr>
        <xdr:cNvPr id="2" name="CuadroTexto 1">
          <a:extLst>
            <a:ext uri="{FF2B5EF4-FFF2-40B4-BE49-F238E27FC236}">
              <a16:creationId xmlns:a16="http://schemas.microsoft.com/office/drawing/2014/main" id="{4C94FE0F-09AF-91B7-2F94-B17BFEC6653B}"/>
            </a:ext>
          </a:extLst>
        </xdr:cNvPr>
        <xdr:cNvSpPr txBox="1"/>
      </xdr:nvSpPr>
      <xdr:spPr>
        <a:xfrm>
          <a:off x="6038850" y="18554700"/>
          <a:ext cx="333375" cy="142875"/>
        </a:xfrm>
        <a:prstGeom prst="rect">
          <a:avLst/>
        </a:prstGeom>
        <a:solidFill>
          <a:srgbClr val="FF7C80"/>
        </a:solidFill>
        <a:ln w="9525" cmpd="sng">
          <a:solidFill>
            <a:srgbClr val="FF7C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45</xdr:row>
      <xdr:rowOff>1076325</xdr:rowOff>
    </xdr:from>
    <xdr:to>
      <xdr:col>3</xdr:col>
      <xdr:colOff>2600325</xdr:colOff>
      <xdr:row>45</xdr:row>
      <xdr:rowOff>1219200</xdr:rowOff>
    </xdr:to>
    <xdr:sp macro="" textlink="">
      <xdr:nvSpPr>
        <xdr:cNvPr id="3" name="CuadroTexto 2">
          <a:extLst>
            <a:ext uri="{FF2B5EF4-FFF2-40B4-BE49-F238E27FC236}">
              <a16:creationId xmlns:a16="http://schemas.microsoft.com/office/drawing/2014/main" id="{61D947FD-6EAA-4226-A660-9018285F9A8C}"/>
            </a:ext>
          </a:extLst>
        </xdr:cNvPr>
        <xdr:cNvSpPr txBox="1"/>
      </xdr:nvSpPr>
      <xdr:spPr>
        <a:xfrm>
          <a:off x="6048375" y="19002375"/>
          <a:ext cx="333375" cy="142875"/>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45</xdr:row>
      <xdr:rowOff>1495425</xdr:rowOff>
    </xdr:from>
    <xdr:to>
      <xdr:col>3</xdr:col>
      <xdr:colOff>2628900</xdr:colOff>
      <xdr:row>45</xdr:row>
      <xdr:rowOff>1638300</xdr:rowOff>
    </xdr:to>
    <xdr:sp macro="" textlink="">
      <xdr:nvSpPr>
        <xdr:cNvPr id="4" name="CuadroTexto 3">
          <a:extLst>
            <a:ext uri="{FF2B5EF4-FFF2-40B4-BE49-F238E27FC236}">
              <a16:creationId xmlns:a16="http://schemas.microsoft.com/office/drawing/2014/main" id="{D8EDB12A-8E63-47B7-9BC6-C5548CBE8183}"/>
            </a:ext>
          </a:extLst>
        </xdr:cNvPr>
        <xdr:cNvSpPr txBox="1"/>
      </xdr:nvSpPr>
      <xdr:spPr>
        <a:xfrm>
          <a:off x="6076950" y="194214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45</xdr:row>
      <xdr:rowOff>1895475</xdr:rowOff>
    </xdr:from>
    <xdr:to>
      <xdr:col>3</xdr:col>
      <xdr:colOff>2619375</xdr:colOff>
      <xdr:row>45</xdr:row>
      <xdr:rowOff>2038350</xdr:rowOff>
    </xdr:to>
    <xdr:sp macro="" textlink="">
      <xdr:nvSpPr>
        <xdr:cNvPr id="5" name="CuadroTexto 4">
          <a:extLst>
            <a:ext uri="{FF2B5EF4-FFF2-40B4-BE49-F238E27FC236}">
              <a16:creationId xmlns:a16="http://schemas.microsoft.com/office/drawing/2014/main" id="{AB880151-360F-4A3A-89F8-4A330590E873}"/>
            </a:ext>
          </a:extLst>
        </xdr:cNvPr>
        <xdr:cNvSpPr txBox="1"/>
      </xdr:nvSpPr>
      <xdr:spPr>
        <a:xfrm>
          <a:off x="6067425" y="19821525"/>
          <a:ext cx="333375" cy="142875"/>
        </a:xfrm>
        <a:prstGeom prst="rect">
          <a:avLst/>
        </a:prstGeom>
        <a:solidFill>
          <a:srgbClr val="99FFCC"/>
        </a:solidFill>
        <a:ln w="9525" cmpd="sng">
          <a:solidFill>
            <a:srgbClr val="99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638175</xdr:colOff>
      <xdr:row>50</xdr:row>
      <xdr:rowOff>457200</xdr:rowOff>
    </xdr:from>
    <xdr:to>
      <xdr:col>3</xdr:col>
      <xdr:colOff>971550</xdr:colOff>
      <xdr:row>50</xdr:row>
      <xdr:rowOff>600075</xdr:rowOff>
    </xdr:to>
    <xdr:sp macro="" textlink="">
      <xdr:nvSpPr>
        <xdr:cNvPr id="6" name="CuadroTexto 5">
          <a:extLst>
            <a:ext uri="{FF2B5EF4-FFF2-40B4-BE49-F238E27FC236}">
              <a16:creationId xmlns:a16="http://schemas.microsoft.com/office/drawing/2014/main" id="{6F742388-5546-4985-9283-BD218C139D4D}"/>
            </a:ext>
          </a:extLst>
        </xdr:cNvPr>
        <xdr:cNvSpPr txBox="1"/>
      </xdr:nvSpPr>
      <xdr:spPr>
        <a:xfrm>
          <a:off x="4419600" y="21355050"/>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666750</xdr:colOff>
      <xdr:row>50</xdr:row>
      <xdr:rowOff>847725</xdr:rowOff>
    </xdr:from>
    <xdr:to>
      <xdr:col>3</xdr:col>
      <xdr:colOff>1000125</xdr:colOff>
      <xdr:row>50</xdr:row>
      <xdr:rowOff>990600</xdr:rowOff>
    </xdr:to>
    <xdr:sp macro="" textlink="">
      <xdr:nvSpPr>
        <xdr:cNvPr id="7" name="CuadroTexto 6">
          <a:extLst>
            <a:ext uri="{FF2B5EF4-FFF2-40B4-BE49-F238E27FC236}">
              <a16:creationId xmlns:a16="http://schemas.microsoft.com/office/drawing/2014/main" id="{E268D3F2-13D1-416B-A8DB-D0C57D653BBC}"/>
            </a:ext>
          </a:extLst>
        </xdr:cNvPr>
        <xdr:cNvSpPr txBox="1"/>
      </xdr:nvSpPr>
      <xdr:spPr>
        <a:xfrm>
          <a:off x="4448175" y="21745575"/>
          <a:ext cx="333375" cy="142875"/>
        </a:xfrm>
        <a:prstGeom prst="rect">
          <a:avLst/>
        </a:prstGeom>
        <a:solidFill>
          <a:schemeClr val="accent2">
            <a:lumMod val="20000"/>
            <a:lumOff val="8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25935</xdr:rowOff>
    </xdr:from>
    <xdr:to>
      <xdr:col>1</xdr:col>
      <xdr:colOff>676274</xdr:colOff>
      <xdr:row>2</xdr:row>
      <xdr:rowOff>315420</xdr:rowOff>
    </xdr:to>
    <xdr:pic>
      <xdr:nvPicPr>
        <xdr:cNvPr id="9" name="Imagen 8">
          <a:extLst>
            <a:ext uri="{FF2B5EF4-FFF2-40B4-BE49-F238E27FC236}">
              <a16:creationId xmlns:a16="http://schemas.microsoft.com/office/drawing/2014/main" id="{86B9AAA7-0B66-4C85-4178-6F7A41230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35485"/>
          <a:ext cx="581024" cy="5561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workbookViewId="0">
      <selection activeCell="C16" sqref="C16"/>
    </sheetView>
  </sheetViews>
  <sheetFormatPr baseColWidth="10" defaultColWidth="11.42578125" defaultRowHeight="15.75" x14ac:dyDescent="0.25"/>
  <cols>
    <col min="1" max="2" width="11.42578125" style="145"/>
    <col min="3" max="3" width="33.85546875" style="145" customWidth="1"/>
    <col min="4" max="4" width="56.5703125" style="145" customWidth="1"/>
    <col min="5" max="16384" width="11.42578125" style="145"/>
  </cols>
  <sheetData>
    <row r="1" spans="2:12" ht="16.5" thickBot="1" x14ac:dyDescent="0.3"/>
    <row r="2" spans="2:12" ht="21" customHeight="1" x14ac:dyDescent="0.25">
      <c r="B2" s="277" t="s">
        <v>0</v>
      </c>
      <c r="C2" s="278"/>
      <c r="D2" s="278"/>
      <c r="E2" s="279"/>
    </row>
    <row r="3" spans="2:12" ht="29.25" customHeight="1" thickBot="1" x14ac:dyDescent="0.3">
      <c r="B3" s="280"/>
      <c r="C3" s="281"/>
      <c r="D3" s="281"/>
      <c r="E3" s="282"/>
    </row>
    <row r="4" spans="2:12" x14ac:dyDescent="0.25">
      <c r="B4" s="153"/>
      <c r="C4" s="154"/>
      <c r="D4" s="154"/>
      <c r="E4" s="155"/>
    </row>
    <row r="5" spans="2:12" ht="16.5" x14ac:dyDescent="0.3">
      <c r="B5" s="157" t="s">
        <v>1</v>
      </c>
      <c r="E5" s="149"/>
    </row>
    <row r="6" spans="2:12" ht="16.5" x14ac:dyDescent="0.3">
      <c r="B6" s="156" t="s">
        <v>2</v>
      </c>
      <c r="E6" s="149"/>
    </row>
    <row r="7" spans="2:12" ht="16.5" x14ac:dyDescent="0.3">
      <c r="B7" s="156"/>
      <c r="E7" s="149"/>
    </row>
    <row r="8" spans="2:12" ht="16.5" x14ac:dyDescent="0.3">
      <c r="B8" s="156" t="s">
        <v>3</v>
      </c>
      <c r="E8" s="149"/>
    </row>
    <row r="9" spans="2:12" ht="16.5" x14ac:dyDescent="0.3">
      <c r="B9" s="156"/>
      <c r="E9" s="149"/>
    </row>
    <row r="10" spans="2:12" ht="16.5" x14ac:dyDescent="0.3">
      <c r="B10" s="156" t="s">
        <v>4</v>
      </c>
      <c r="E10" s="149"/>
    </row>
    <row r="11" spans="2:12" x14ac:dyDescent="0.25">
      <c r="B11" s="148"/>
      <c r="E11" s="149"/>
    </row>
    <row r="12" spans="2:12" x14ac:dyDescent="0.25">
      <c r="B12" s="148"/>
      <c r="E12" s="149"/>
    </row>
    <row r="13" spans="2:12" ht="16.5" x14ac:dyDescent="0.3">
      <c r="B13" s="156"/>
      <c r="C13" s="276" t="s">
        <v>5</v>
      </c>
      <c r="D13" s="276"/>
      <c r="E13" s="149"/>
    </row>
    <row r="14" spans="2:12" ht="16.5" x14ac:dyDescent="0.3">
      <c r="B14" s="156"/>
      <c r="C14" s="158"/>
      <c r="D14" s="158"/>
      <c r="E14" s="149"/>
      <c r="F14" s="285"/>
      <c r="G14" s="285"/>
      <c r="H14" s="285"/>
      <c r="I14" s="285"/>
      <c r="J14" s="285"/>
      <c r="K14" s="285"/>
      <c r="L14" s="285"/>
    </row>
    <row r="15" spans="2:12" ht="16.5" x14ac:dyDescent="0.3">
      <c r="B15" s="156"/>
      <c r="C15" s="159" t="s">
        <v>6</v>
      </c>
      <c r="D15" s="159" t="s">
        <v>7</v>
      </c>
      <c r="E15" s="149"/>
      <c r="F15" s="285"/>
      <c r="G15" s="285"/>
      <c r="H15" s="285"/>
      <c r="I15" s="285"/>
      <c r="J15" s="285"/>
      <c r="K15" s="285"/>
      <c r="L15" s="285"/>
    </row>
    <row r="16" spans="2:12" ht="82.5" x14ac:dyDescent="0.3">
      <c r="B16" s="156"/>
      <c r="C16" s="160" t="s">
        <v>8</v>
      </c>
      <c r="D16" s="161" t="s">
        <v>9</v>
      </c>
      <c r="E16" s="149"/>
      <c r="F16" s="285"/>
      <c r="G16" s="285"/>
      <c r="H16" s="285"/>
      <c r="I16" s="285"/>
      <c r="J16" s="285"/>
      <c r="K16" s="285"/>
      <c r="L16" s="285"/>
    </row>
    <row r="17" spans="2:12" ht="16.5" x14ac:dyDescent="0.3">
      <c r="B17" s="156"/>
      <c r="C17" s="160" t="s">
        <v>10</v>
      </c>
      <c r="D17" s="161" t="s">
        <v>11</v>
      </c>
      <c r="E17" s="149"/>
      <c r="F17" s="285"/>
      <c r="G17" s="285"/>
      <c r="H17" s="285"/>
      <c r="I17" s="285"/>
      <c r="J17" s="285"/>
      <c r="K17" s="285"/>
      <c r="L17" s="285"/>
    </row>
    <row r="18" spans="2:12" ht="15.75" customHeight="1" x14ac:dyDescent="0.3">
      <c r="B18" s="156"/>
      <c r="C18" s="160" t="s">
        <v>12</v>
      </c>
      <c r="D18" s="161" t="s">
        <v>13</v>
      </c>
      <c r="E18" s="149"/>
      <c r="F18" s="283"/>
      <c r="G18" s="283"/>
      <c r="H18" s="283"/>
      <c r="I18" s="283"/>
      <c r="J18" s="283"/>
      <c r="K18" s="283"/>
      <c r="L18" s="283"/>
    </row>
    <row r="19" spans="2:12" ht="49.5" x14ac:dyDescent="0.3">
      <c r="B19" s="156"/>
      <c r="C19" s="160" t="s">
        <v>14</v>
      </c>
      <c r="D19" s="161" t="s">
        <v>15</v>
      </c>
      <c r="E19" s="149"/>
      <c r="F19" s="285"/>
      <c r="G19" s="285"/>
      <c r="H19" s="285"/>
      <c r="I19" s="285"/>
      <c r="J19" s="285"/>
      <c r="K19" s="285"/>
      <c r="L19" s="285"/>
    </row>
    <row r="20" spans="2:12" ht="16.5" x14ac:dyDescent="0.3">
      <c r="B20" s="156"/>
      <c r="C20" s="158"/>
      <c r="D20" s="158"/>
      <c r="E20" s="149"/>
      <c r="F20" s="285"/>
      <c r="G20" s="285"/>
      <c r="H20" s="285"/>
      <c r="I20" s="285"/>
      <c r="J20" s="285"/>
      <c r="K20" s="285"/>
      <c r="L20" s="285"/>
    </row>
    <row r="21" spans="2:12" ht="16.5" x14ac:dyDescent="0.3">
      <c r="B21" s="156"/>
      <c r="C21" s="276" t="s">
        <v>16</v>
      </c>
      <c r="D21" s="276"/>
      <c r="E21" s="149"/>
      <c r="F21" s="285"/>
      <c r="G21" s="285"/>
      <c r="H21" s="285"/>
      <c r="I21" s="285"/>
      <c r="J21" s="285"/>
      <c r="K21" s="285"/>
      <c r="L21" s="285"/>
    </row>
    <row r="22" spans="2:12" ht="16.5" x14ac:dyDescent="0.3">
      <c r="B22" s="156"/>
      <c r="C22" s="158"/>
      <c r="D22" s="158"/>
      <c r="E22" s="149"/>
      <c r="F22" s="285"/>
      <c r="G22" s="285"/>
      <c r="H22" s="285"/>
      <c r="I22" s="285"/>
      <c r="J22" s="285"/>
      <c r="K22" s="285"/>
      <c r="L22" s="285"/>
    </row>
    <row r="23" spans="2:12" ht="16.5" x14ac:dyDescent="0.3">
      <c r="B23" s="156"/>
      <c r="C23" s="159" t="s">
        <v>6</v>
      </c>
      <c r="D23" s="159" t="s">
        <v>7</v>
      </c>
      <c r="E23" s="149"/>
      <c r="F23" s="285"/>
      <c r="G23" s="285"/>
      <c r="H23" s="285"/>
      <c r="I23" s="285"/>
      <c r="J23" s="285"/>
      <c r="K23" s="285"/>
      <c r="L23" s="285"/>
    </row>
    <row r="24" spans="2:12" ht="66" x14ac:dyDescent="0.3">
      <c r="B24" s="156"/>
      <c r="C24" s="160" t="s">
        <v>17</v>
      </c>
      <c r="D24" s="161" t="s">
        <v>18</v>
      </c>
      <c r="E24" s="149"/>
      <c r="F24" s="285"/>
      <c r="G24" s="285"/>
      <c r="H24" s="285"/>
      <c r="I24" s="285"/>
      <c r="J24" s="285"/>
      <c r="K24" s="285"/>
      <c r="L24" s="285"/>
    </row>
    <row r="25" spans="2:12" ht="33" x14ac:dyDescent="0.3">
      <c r="B25" s="156"/>
      <c r="C25" s="160" t="s">
        <v>19</v>
      </c>
      <c r="D25" s="161" t="s">
        <v>20</v>
      </c>
      <c r="E25" s="149"/>
      <c r="F25" s="285"/>
      <c r="G25" s="285"/>
      <c r="H25" s="285"/>
      <c r="I25" s="285"/>
      <c r="J25" s="285"/>
      <c r="K25" s="285"/>
      <c r="L25" s="285"/>
    </row>
    <row r="26" spans="2:12" ht="49.5" x14ac:dyDescent="0.3">
      <c r="B26" s="156"/>
      <c r="C26" s="160" t="s">
        <v>21</v>
      </c>
      <c r="D26" s="161" t="s">
        <v>22</v>
      </c>
      <c r="E26" s="149"/>
      <c r="F26" s="283"/>
      <c r="G26" s="283"/>
      <c r="H26" s="283"/>
      <c r="I26" s="283"/>
      <c r="J26" s="283"/>
      <c r="K26" s="283"/>
      <c r="L26" s="283"/>
    </row>
    <row r="27" spans="2:12" ht="66" x14ac:dyDescent="0.3">
      <c r="B27" s="156"/>
      <c r="C27" s="160" t="s">
        <v>23</v>
      </c>
      <c r="D27" s="161" t="s">
        <v>24</v>
      </c>
      <c r="E27" s="149"/>
      <c r="F27" s="283"/>
      <c r="G27" s="283"/>
      <c r="H27" s="283"/>
      <c r="I27" s="283"/>
      <c r="J27" s="283"/>
      <c r="K27" s="283"/>
      <c r="L27" s="283"/>
    </row>
    <row r="28" spans="2:12" ht="33" x14ac:dyDescent="0.3">
      <c r="B28" s="156"/>
      <c r="C28" s="160" t="s">
        <v>25</v>
      </c>
      <c r="D28" s="161" t="s">
        <v>26</v>
      </c>
      <c r="E28" s="149"/>
      <c r="F28" s="283"/>
      <c r="G28" s="283"/>
      <c r="H28" s="283"/>
      <c r="I28" s="283"/>
      <c r="J28" s="283"/>
      <c r="K28" s="283"/>
      <c r="L28" s="283"/>
    </row>
    <row r="29" spans="2:12" ht="49.5" x14ac:dyDescent="0.3">
      <c r="B29" s="156"/>
      <c r="C29" s="160" t="s">
        <v>27</v>
      </c>
      <c r="D29" s="161" t="s">
        <v>28</v>
      </c>
      <c r="E29" s="149"/>
      <c r="F29" s="283"/>
      <c r="G29" s="283"/>
      <c r="H29" s="283"/>
      <c r="I29" s="283"/>
      <c r="J29" s="283"/>
      <c r="K29" s="283"/>
      <c r="L29" s="283"/>
    </row>
    <row r="30" spans="2:12" ht="33" x14ac:dyDescent="0.3">
      <c r="B30" s="156"/>
      <c r="C30" s="160" t="s">
        <v>29</v>
      </c>
      <c r="D30" s="161" t="s">
        <v>30</v>
      </c>
      <c r="E30" s="149"/>
      <c r="F30" s="146"/>
      <c r="G30" s="146"/>
      <c r="H30" s="146"/>
      <c r="I30" s="146"/>
      <c r="J30" s="146"/>
      <c r="K30" s="146"/>
      <c r="L30" s="146"/>
    </row>
    <row r="31" spans="2:12" ht="35.25" customHeight="1" x14ac:dyDescent="0.3">
      <c r="B31" s="156"/>
      <c r="C31" s="160" t="s">
        <v>31</v>
      </c>
      <c r="D31" s="162" t="s">
        <v>32</v>
      </c>
      <c r="E31" s="149"/>
    </row>
    <row r="32" spans="2:12" ht="16.5" x14ac:dyDescent="0.3">
      <c r="B32" s="156"/>
      <c r="C32" s="163"/>
      <c r="D32" s="164"/>
      <c r="E32" s="149"/>
    </row>
    <row r="33" spans="2:5" ht="16.5" x14ac:dyDescent="0.3">
      <c r="B33" s="156"/>
      <c r="C33" s="276" t="s">
        <v>33</v>
      </c>
      <c r="D33" s="276"/>
      <c r="E33" s="149"/>
    </row>
    <row r="34" spans="2:5" ht="26.25" customHeight="1" x14ac:dyDescent="0.3">
      <c r="B34" s="156"/>
      <c r="C34" s="284" t="s">
        <v>34</v>
      </c>
      <c r="D34" s="284"/>
      <c r="E34" s="149"/>
    </row>
    <row r="35" spans="2:5" ht="32.25" customHeight="1" x14ac:dyDescent="0.3">
      <c r="B35" s="156"/>
      <c r="C35" s="284"/>
      <c r="D35" s="284"/>
      <c r="E35" s="149"/>
    </row>
    <row r="36" spans="2:5" ht="16.5" x14ac:dyDescent="0.3">
      <c r="B36" s="156"/>
      <c r="C36" s="163"/>
      <c r="D36" s="164"/>
      <c r="E36" s="149"/>
    </row>
    <row r="37" spans="2:5" ht="16.5" x14ac:dyDescent="0.3">
      <c r="B37" s="156"/>
      <c r="C37" s="159" t="s">
        <v>6</v>
      </c>
      <c r="D37" s="159" t="s">
        <v>7</v>
      </c>
      <c r="E37" s="149"/>
    </row>
    <row r="38" spans="2:5" ht="66" x14ac:dyDescent="0.3">
      <c r="B38" s="156"/>
      <c r="C38" s="160" t="s">
        <v>35</v>
      </c>
      <c r="D38" s="161" t="s">
        <v>36</v>
      </c>
      <c r="E38" s="149"/>
    </row>
    <row r="39" spans="2:5" ht="66" x14ac:dyDescent="0.3">
      <c r="B39" s="156"/>
      <c r="C39" s="160" t="s">
        <v>37</v>
      </c>
      <c r="D39" s="161" t="s">
        <v>38</v>
      </c>
      <c r="E39" s="149"/>
    </row>
    <row r="40" spans="2:5" ht="66" x14ac:dyDescent="0.3">
      <c r="B40" s="156"/>
      <c r="C40" s="160" t="s">
        <v>39</v>
      </c>
      <c r="D40" s="161" t="s">
        <v>40</v>
      </c>
      <c r="E40" s="149"/>
    </row>
    <row r="41" spans="2:5" ht="16.5" x14ac:dyDescent="0.3">
      <c r="B41" s="156"/>
      <c r="C41" s="165" t="s">
        <v>41</v>
      </c>
      <c r="D41" s="166"/>
      <c r="E41" s="149"/>
    </row>
    <row r="42" spans="2:5" ht="16.5" x14ac:dyDescent="0.3">
      <c r="B42" s="156"/>
      <c r="C42" s="165" t="s">
        <v>42</v>
      </c>
      <c r="D42" s="166"/>
      <c r="E42" s="149"/>
    </row>
    <row r="43" spans="2:5" ht="82.5" customHeight="1" x14ac:dyDescent="0.3">
      <c r="B43" s="156"/>
      <c r="C43" s="160" t="s">
        <v>43</v>
      </c>
      <c r="D43" s="161" t="s">
        <v>44</v>
      </c>
      <c r="E43" s="149"/>
    </row>
    <row r="44" spans="2:5" ht="49.5" x14ac:dyDescent="0.3">
      <c r="B44" s="156"/>
      <c r="C44" s="160" t="s">
        <v>45</v>
      </c>
      <c r="D44" s="161" t="s">
        <v>46</v>
      </c>
      <c r="E44" s="149"/>
    </row>
    <row r="45" spans="2:5" ht="33" x14ac:dyDescent="0.3">
      <c r="B45" s="156"/>
      <c r="C45" s="160" t="s">
        <v>47</v>
      </c>
      <c r="D45" s="161" t="s">
        <v>48</v>
      </c>
      <c r="E45" s="149"/>
    </row>
    <row r="46" spans="2:5" ht="168" customHeight="1" x14ac:dyDescent="0.3">
      <c r="B46" s="156"/>
      <c r="C46" s="160" t="s">
        <v>49</v>
      </c>
      <c r="D46" s="162" t="s">
        <v>50</v>
      </c>
      <c r="E46" s="149"/>
    </row>
    <row r="47" spans="2:5" ht="16.5" x14ac:dyDescent="0.3">
      <c r="B47" s="156"/>
      <c r="C47" s="158"/>
      <c r="D47" s="158"/>
      <c r="E47" s="149"/>
    </row>
    <row r="48" spans="2:5" ht="16.5" x14ac:dyDescent="0.3">
      <c r="B48" s="156"/>
      <c r="C48" s="276" t="s">
        <v>51</v>
      </c>
      <c r="D48" s="276"/>
      <c r="E48" s="149"/>
    </row>
    <row r="49" spans="2:5" ht="16.5" x14ac:dyDescent="0.3">
      <c r="B49" s="156"/>
      <c r="C49" s="158"/>
      <c r="D49" s="158"/>
      <c r="E49" s="149"/>
    </row>
    <row r="50" spans="2:5" ht="16.5" x14ac:dyDescent="0.3">
      <c r="B50" s="156"/>
      <c r="C50" s="159" t="s">
        <v>6</v>
      </c>
      <c r="D50" s="159" t="s">
        <v>7</v>
      </c>
      <c r="E50" s="149"/>
    </row>
    <row r="51" spans="2:5" ht="81" customHeight="1" x14ac:dyDescent="0.3">
      <c r="B51" s="156"/>
      <c r="C51" s="160" t="s">
        <v>52</v>
      </c>
      <c r="D51" s="161" t="s">
        <v>53</v>
      </c>
      <c r="E51" s="149"/>
    </row>
    <row r="52" spans="2:5" ht="33" x14ac:dyDescent="0.3">
      <c r="B52" s="156"/>
      <c r="C52" s="160" t="s">
        <v>54</v>
      </c>
      <c r="D52" s="161" t="s">
        <v>55</v>
      </c>
      <c r="E52" s="149"/>
    </row>
    <row r="53" spans="2:5" ht="49.5" customHeight="1" x14ac:dyDescent="0.3">
      <c r="B53" s="156"/>
      <c r="C53" s="160" t="s">
        <v>10</v>
      </c>
      <c r="D53" s="162" t="s">
        <v>56</v>
      </c>
      <c r="E53" s="149"/>
    </row>
    <row r="54" spans="2:5" x14ac:dyDescent="0.25">
      <c r="B54" s="148"/>
      <c r="E54" s="149"/>
    </row>
    <row r="55" spans="2:5" ht="16.5" thickBot="1" x14ac:dyDescent="0.3">
      <c r="B55" s="150"/>
      <c r="C55" s="151"/>
      <c r="D55" s="151"/>
      <c r="E55" s="152"/>
    </row>
  </sheetData>
  <mergeCells count="22">
    <mergeCell ref="F22:L22"/>
    <mergeCell ref="F23:L23"/>
    <mergeCell ref="F14:L14"/>
    <mergeCell ref="F15:L15"/>
    <mergeCell ref="F16:L16"/>
    <mergeCell ref="F17:L17"/>
    <mergeCell ref="C48:D48"/>
    <mergeCell ref="B2:E3"/>
    <mergeCell ref="F29:L29"/>
    <mergeCell ref="C21:D21"/>
    <mergeCell ref="C13:D13"/>
    <mergeCell ref="C33:D33"/>
    <mergeCell ref="C34:D35"/>
    <mergeCell ref="F24:L24"/>
    <mergeCell ref="F25:L25"/>
    <mergeCell ref="F26:L26"/>
    <mergeCell ref="F27:L27"/>
    <mergeCell ref="F28:L28"/>
    <mergeCell ref="F18:L18"/>
    <mergeCell ref="F19:L19"/>
    <mergeCell ref="F20:L20"/>
    <mergeCell ref="F21:L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36"/>
  <sheetViews>
    <sheetView workbookViewId="0">
      <selection activeCell="N7" sqref="N7"/>
    </sheetView>
  </sheetViews>
  <sheetFormatPr baseColWidth="10" defaultColWidth="11.42578125" defaultRowHeight="16.5" x14ac:dyDescent="0.3"/>
  <cols>
    <col min="1" max="2" width="11.42578125" style="158"/>
    <col min="3" max="3" width="29" style="158" customWidth="1"/>
    <col min="4" max="16384" width="11.42578125" style="158"/>
  </cols>
  <sheetData>
    <row r="2" spans="3:13" x14ac:dyDescent="0.3">
      <c r="C2" s="276" t="s">
        <v>57</v>
      </c>
      <c r="D2" s="276"/>
      <c r="E2" s="276"/>
      <c r="F2" s="276"/>
      <c r="G2" s="276"/>
      <c r="H2" s="276"/>
      <c r="I2" s="276"/>
      <c r="J2" s="276"/>
      <c r="K2" s="276"/>
      <c r="L2" s="276"/>
      <c r="M2" s="276"/>
    </row>
    <row r="3" spans="3:13" ht="17.25" thickBot="1" x14ac:dyDescent="0.35"/>
    <row r="4" spans="3:13" ht="24.75" customHeight="1" x14ac:dyDescent="0.3">
      <c r="C4" s="287" t="s">
        <v>58</v>
      </c>
      <c r="D4" s="289" t="s">
        <v>59</v>
      </c>
      <c r="E4" s="291" t="s">
        <v>60</v>
      </c>
      <c r="F4" s="293" t="s">
        <v>61</v>
      </c>
      <c r="G4" s="295" t="s">
        <v>62</v>
      </c>
      <c r="H4" s="297" t="s">
        <v>63</v>
      </c>
      <c r="I4" s="299" t="s">
        <v>64</v>
      </c>
      <c r="J4" s="301" t="s">
        <v>65</v>
      </c>
      <c r="K4" s="303" t="s">
        <v>66</v>
      </c>
    </row>
    <row r="5" spans="3:13" ht="29.25" customHeight="1" thickBot="1" x14ac:dyDescent="0.35">
      <c r="C5" s="288"/>
      <c r="D5" s="290"/>
      <c r="E5" s="292"/>
      <c r="F5" s="294"/>
      <c r="G5" s="296"/>
      <c r="H5" s="298"/>
      <c r="I5" s="300"/>
      <c r="J5" s="302"/>
      <c r="K5" s="304"/>
    </row>
    <row r="6" spans="3:13" ht="36.75" customHeight="1" thickTop="1" thickBot="1" x14ac:dyDescent="0.35">
      <c r="C6" s="194" t="s">
        <v>67</v>
      </c>
      <c r="D6" s="195">
        <v>14</v>
      </c>
      <c r="E6" s="195">
        <v>21</v>
      </c>
      <c r="F6" s="196">
        <v>1</v>
      </c>
      <c r="G6" s="196">
        <v>20</v>
      </c>
      <c r="H6" s="197"/>
      <c r="I6" s="198"/>
      <c r="J6" s="198"/>
      <c r="K6" s="198"/>
    </row>
    <row r="7" spans="3:13" ht="33.75" customHeight="1" thickBot="1" x14ac:dyDescent="0.35">
      <c r="C7" s="194" t="s">
        <v>68</v>
      </c>
      <c r="D7" s="195">
        <v>7</v>
      </c>
      <c r="E7" s="195">
        <v>10</v>
      </c>
      <c r="F7" s="196"/>
      <c r="G7" s="196"/>
      <c r="H7" s="197">
        <v>10</v>
      </c>
      <c r="I7" s="198"/>
      <c r="J7" s="198"/>
      <c r="K7" s="198"/>
    </row>
    <row r="8" spans="3:13" ht="17.25" thickBot="1" x14ac:dyDescent="0.35">
      <c r="C8" s="199" t="s">
        <v>69</v>
      </c>
      <c r="D8" s="202">
        <f t="shared" ref="D8:I8" si="0">SUM(D6:D7)</f>
        <v>21</v>
      </c>
      <c r="E8" s="202">
        <f t="shared" si="0"/>
        <v>31</v>
      </c>
      <c r="F8" s="202">
        <f t="shared" si="0"/>
        <v>1</v>
      </c>
      <c r="G8" s="202">
        <f t="shared" si="0"/>
        <v>20</v>
      </c>
      <c r="H8" s="202">
        <f t="shared" si="0"/>
        <v>10</v>
      </c>
      <c r="I8" s="202">
        <f t="shared" si="0"/>
        <v>0</v>
      </c>
      <c r="J8" s="202">
        <v>0</v>
      </c>
      <c r="K8" s="202">
        <v>0</v>
      </c>
    </row>
    <row r="9" spans="3:13" ht="17.25" thickBot="1" x14ac:dyDescent="0.35">
      <c r="C9" s="200"/>
      <c r="D9" s="201"/>
      <c r="E9" s="201"/>
      <c r="F9" s="203">
        <f>F8/E8</f>
        <v>3.2258064516129031E-2</v>
      </c>
      <c r="G9" s="203">
        <f>G8/E8</f>
        <v>0.64516129032258063</v>
      </c>
      <c r="H9" s="203">
        <f>H8/E8</f>
        <v>0.32258064516129031</v>
      </c>
      <c r="I9" s="203">
        <f>I8/E8</f>
        <v>0</v>
      </c>
      <c r="J9" s="203">
        <f>J8/E8</f>
        <v>0</v>
      </c>
      <c r="K9" s="203">
        <f>K8/E8</f>
        <v>0</v>
      </c>
    </row>
    <row r="11" spans="3:13" x14ac:dyDescent="0.3">
      <c r="C11" s="286" t="s">
        <v>70</v>
      </c>
      <c r="D11" s="286"/>
      <c r="E11" s="286"/>
      <c r="F11" s="286"/>
      <c r="G11" s="286"/>
      <c r="H11" s="286"/>
      <c r="I11" s="286"/>
      <c r="J11" s="286"/>
      <c r="K11" s="286"/>
    </row>
    <row r="12" spans="3:13" x14ac:dyDescent="0.3">
      <c r="C12" s="286"/>
      <c r="D12" s="286"/>
      <c r="E12" s="286"/>
      <c r="F12" s="286"/>
      <c r="G12" s="286"/>
      <c r="H12" s="286"/>
      <c r="I12" s="286"/>
      <c r="J12" s="286"/>
      <c r="K12" s="286"/>
    </row>
    <row r="18" spans="3:13" x14ac:dyDescent="0.3">
      <c r="C18" s="168"/>
      <c r="D18" s="168"/>
      <c r="E18" s="168"/>
      <c r="F18" s="168"/>
      <c r="G18" s="168"/>
      <c r="H18" s="168"/>
      <c r="I18" s="168"/>
      <c r="J18" s="168"/>
      <c r="K18" s="168"/>
      <c r="L18" s="168"/>
      <c r="M18" s="168"/>
    </row>
    <row r="36" spans="3:13" x14ac:dyDescent="0.3">
      <c r="C36" s="168"/>
      <c r="D36" s="168"/>
      <c r="E36" s="168"/>
      <c r="F36" s="168"/>
      <c r="G36" s="168"/>
      <c r="H36" s="168"/>
      <c r="I36" s="168"/>
      <c r="J36" s="168"/>
      <c r="K36" s="168"/>
      <c r="L36" s="168"/>
      <c r="M36" s="168"/>
    </row>
  </sheetData>
  <mergeCells count="11">
    <mergeCell ref="C11:K12"/>
    <mergeCell ref="C2:M2"/>
    <mergeCell ref="C4:C5"/>
    <mergeCell ref="D4:D5"/>
    <mergeCell ref="E4:E5"/>
    <mergeCell ref="F4:F5"/>
    <mergeCell ref="G4:G5"/>
    <mergeCell ref="H4:H5"/>
    <mergeCell ref="I4:I5"/>
    <mergeCell ref="J4:J5"/>
    <mergeCell ref="K4: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
  <sheetViews>
    <sheetView workbookViewId="0">
      <selection activeCell="H11" sqref="H11"/>
    </sheetView>
  </sheetViews>
  <sheetFormatPr baseColWidth="10" defaultRowHeight="15" x14ac:dyDescent="0.25"/>
  <cols>
    <col min="2" max="2" width="33.140625" customWidth="1"/>
    <col min="4" max="4" width="10.5703125" customWidth="1"/>
    <col min="5" max="5" width="9" customWidth="1"/>
    <col min="6" max="6" width="11.140625" customWidth="1"/>
    <col min="7" max="7" width="9.28515625" customWidth="1"/>
    <col min="10" max="10" width="12.42578125" customWidth="1"/>
    <col min="11" max="11" width="20.42578125" customWidth="1"/>
  </cols>
  <sheetData>
    <row r="1" spans="2:16" ht="15.75" customHeight="1" thickBot="1" x14ac:dyDescent="0.3">
      <c r="B1" s="305" t="s">
        <v>58</v>
      </c>
      <c r="C1" s="307" t="s">
        <v>59</v>
      </c>
      <c r="D1" s="309" t="s">
        <v>60</v>
      </c>
      <c r="E1" s="209"/>
      <c r="F1" s="209"/>
      <c r="G1" s="210"/>
      <c r="H1" s="209"/>
      <c r="I1" s="209"/>
      <c r="J1" s="211"/>
    </row>
    <row r="2" spans="2:16" ht="41.25" customHeight="1" thickTop="1" thickBot="1" x14ac:dyDescent="0.3">
      <c r="B2" s="306"/>
      <c r="C2" s="308"/>
      <c r="D2" s="310"/>
      <c r="E2" s="212" t="s">
        <v>61</v>
      </c>
      <c r="F2" s="213" t="s">
        <v>62</v>
      </c>
      <c r="G2" s="214" t="s">
        <v>63</v>
      </c>
      <c r="H2" s="215" t="s">
        <v>64</v>
      </c>
      <c r="I2" s="216" t="s">
        <v>65</v>
      </c>
      <c r="J2" s="216" t="s">
        <v>66</v>
      </c>
      <c r="L2" s="118"/>
      <c r="M2" s="118"/>
      <c r="N2" s="118"/>
      <c r="O2" s="118"/>
      <c r="P2" s="118"/>
    </row>
    <row r="3" spans="2:16" ht="44.25" customHeight="1" thickTop="1" thickBot="1" x14ac:dyDescent="0.3">
      <c r="B3" s="217" t="s">
        <v>286</v>
      </c>
      <c r="C3" s="218">
        <v>14</v>
      </c>
      <c r="D3" s="218">
        <v>21</v>
      </c>
      <c r="E3" s="219">
        <v>1</v>
      </c>
      <c r="F3" s="219">
        <v>20</v>
      </c>
      <c r="G3" s="220"/>
      <c r="H3" s="221"/>
      <c r="I3" s="221"/>
      <c r="J3" s="221"/>
      <c r="L3" s="118"/>
      <c r="M3" s="118"/>
      <c r="N3" s="118"/>
      <c r="O3" s="118"/>
      <c r="P3" s="118"/>
    </row>
    <row r="4" spans="2:16" ht="37.5" customHeight="1" thickBot="1" x14ac:dyDescent="0.3">
      <c r="B4" s="217" t="s">
        <v>68</v>
      </c>
      <c r="C4" s="218">
        <v>7</v>
      </c>
      <c r="D4" s="218">
        <v>10</v>
      </c>
      <c r="E4" s="219"/>
      <c r="F4" s="219">
        <v>10</v>
      </c>
      <c r="G4" s="220"/>
      <c r="H4" s="221"/>
      <c r="I4" s="221"/>
      <c r="J4" s="221"/>
      <c r="L4" s="118"/>
      <c r="M4" s="118"/>
      <c r="N4" s="118"/>
      <c r="O4" s="118"/>
      <c r="P4" s="118"/>
    </row>
    <row r="5" spans="2:16" ht="15" customHeight="1" thickBot="1" x14ac:dyDescent="0.3">
      <c r="B5" s="222" t="s">
        <v>69</v>
      </c>
      <c r="C5" s="223">
        <f t="shared" ref="C5:G5" si="0">SUM(C3:C4)</f>
        <v>21</v>
      </c>
      <c r="D5" s="223">
        <f t="shared" si="0"/>
        <v>31</v>
      </c>
      <c r="E5" s="223">
        <f t="shared" si="0"/>
        <v>1</v>
      </c>
      <c r="F5" s="223">
        <f t="shared" si="0"/>
        <v>30</v>
      </c>
      <c r="G5" s="223">
        <f t="shared" si="0"/>
        <v>0</v>
      </c>
      <c r="H5" s="223">
        <f>SUM(H3:H4)</f>
        <v>0</v>
      </c>
      <c r="I5" s="223">
        <f>SUM(I3:I4)</f>
        <v>0</v>
      </c>
      <c r="J5" s="223"/>
    </row>
    <row r="6" spans="2:16" ht="15" customHeight="1" thickBot="1" x14ac:dyDescent="0.3">
      <c r="B6" s="224"/>
      <c r="C6" s="225"/>
      <c r="D6" s="225"/>
      <c r="E6" s="226">
        <f>E5/D5</f>
        <v>3.2258064516129031E-2</v>
      </c>
      <c r="F6" s="226">
        <f>F5/D5</f>
        <v>0.967741935483871</v>
      </c>
      <c r="G6" s="226">
        <f>G5/D5</f>
        <v>0</v>
      </c>
      <c r="H6" s="226">
        <f>H5/D5</f>
        <v>0</v>
      </c>
      <c r="I6" s="226">
        <f>I5/D5</f>
        <v>0</v>
      </c>
      <c r="J6" s="226">
        <f>J5/D5</f>
        <v>0</v>
      </c>
      <c r="N6" s="118"/>
      <c r="O6" s="118"/>
      <c r="P6" s="118"/>
    </row>
    <row r="7" spans="2:16" x14ac:dyDescent="0.25">
      <c r="N7" s="118"/>
      <c r="O7" s="118"/>
      <c r="P7" s="118"/>
    </row>
    <row r="8" spans="2:16" x14ac:dyDescent="0.25">
      <c r="B8" s="227"/>
    </row>
    <row r="9" spans="2:16" x14ac:dyDescent="0.25">
      <c r="B9" s="227"/>
    </row>
  </sheetData>
  <mergeCells count="3">
    <mergeCell ref="B1:B2"/>
    <mergeCell ref="C1:C2"/>
    <mergeCell ref="D1: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zoomScale="90" zoomScaleNormal="90" workbookViewId="0">
      <pane xSplit="4" topLeftCell="E1" activePane="topRight" state="frozen"/>
      <selection activeCell="B2" sqref="B2"/>
      <selection pane="topRight" activeCell="E29" sqref="E29"/>
    </sheetView>
  </sheetViews>
  <sheetFormatPr baseColWidth="10" defaultColWidth="11.42578125" defaultRowHeight="35.25" customHeight="1" outlineLevelCol="1" x14ac:dyDescent="0.2"/>
  <cols>
    <col min="1" max="1" width="8.7109375" style="142" customWidth="1"/>
    <col min="2" max="2" width="11.42578125" style="142"/>
    <col min="3" max="3" width="15" style="142" customWidth="1"/>
    <col min="4" max="4" width="13.7109375" style="142" customWidth="1"/>
    <col min="5" max="5" width="41.28515625" style="142" customWidth="1"/>
    <col min="6" max="6" width="18.85546875" style="142" customWidth="1"/>
    <col min="7" max="7" width="17.85546875" style="144" customWidth="1"/>
    <col min="8" max="8" width="22" style="142" customWidth="1"/>
    <col min="9" max="9" width="14.7109375" style="142" customWidth="1"/>
    <col min="10" max="10" width="15.42578125" style="142" customWidth="1"/>
    <col min="11" max="11" width="16.85546875" style="142" customWidth="1"/>
    <col min="12" max="12" width="11.42578125" style="142"/>
    <col min="13" max="13" width="14.7109375" style="142" customWidth="1"/>
    <col min="14" max="14" width="11.140625" style="143" customWidth="1" outlineLevel="1"/>
    <col min="15" max="15" width="41.85546875" style="143" customWidth="1" outlineLevel="1"/>
    <col min="16" max="16" width="12.28515625" style="143" customWidth="1" outlineLevel="1"/>
    <col min="17" max="17" width="11.5703125" style="143" customWidth="1" outlineLevel="1"/>
    <col min="18" max="18" width="11.85546875" style="143" customWidth="1" outlineLevel="1"/>
    <col min="19" max="19" width="11" style="143" customWidth="1" outlineLevel="1"/>
    <col min="20" max="20" width="36" style="143" customWidth="1" outlineLevel="1"/>
    <col min="21" max="21" width="20" style="271" customWidth="1" outlineLevel="1"/>
    <col min="22" max="22" width="19.42578125" style="143" customWidth="1" outlineLevel="1"/>
    <col min="23" max="23" width="17" style="143" customWidth="1" outlineLevel="1"/>
    <col min="24" max="24" width="18.42578125" style="143" customWidth="1"/>
    <col min="25" max="25" width="41.5703125" style="143" customWidth="1"/>
    <col min="26" max="16384" width="11.42578125" style="142"/>
  </cols>
  <sheetData>
    <row r="1" spans="1:25" ht="35.25" customHeight="1" x14ac:dyDescent="0.25">
      <c r="A1" s="167"/>
      <c r="B1" s="335" t="s">
        <v>5</v>
      </c>
      <c r="C1" s="335"/>
      <c r="D1" s="335"/>
      <c r="E1" s="335"/>
      <c r="F1" s="336" t="s">
        <v>16</v>
      </c>
      <c r="G1" s="337"/>
      <c r="H1" s="337"/>
      <c r="I1" s="337"/>
      <c r="J1" s="337"/>
      <c r="K1" s="337"/>
      <c r="L1" s="337"/>
      <c r="M1" s="337"/>
      <c r="N1" s="330" t="s">
        <v>33</v>
      </c>
      <c r="O1" s="330"/>
      <c r="P1" s="330"/>
      <c r="Q1" s="330"/>
      <c r="R1" s="330"/>
      <c r="S1" s="330"/>
      <c r="T1" s="330"/>
      <c r="U1" s="330"/>
      <c r="V1" s="330"/>
      <c r="W1" s="329" t="s">
        <v>71</v>
      </c>
      <c r="X1" s="329"/>
      <c r="Y1" s="329"/>
    </row>
    <row r="2" spans="1:25" ht="35.25" customHeight="1" x14ac:dyDescent="0.25">
      <c r="A2" s="320"/>
      <c r="B2" s="321" t="s">
        <v>8</v>
      </c>
      <c r="C2" s="321" t="s">
        <v>10</v>
      </c>
      <c r="D2" s="321" t="s">
        <v>12</v>
      </c>
      <c r="E2" s="321" t="s">
        <v>14</v>
      </c>
      <c r="F2" s="325" t="s">
        <v>72</v>
      </c>
      <c r="G2" s="323" t="s">
        <v>19</v>
      </c>
      <c r="H2" s="323" t="s">
        <v>21</v>
      </c>
      <c r="I2" s="323" t="s">
        <v>23</v>
      </c>
      <c r="J2" s="322" t="s">
        <v>25</v>
      </c>
      <c r="K2" s="322" t="s">
        <v>27</v>
      </c>
      <c r="L2" s="331" t="s">
        <v>73</v>
      </c>
      <c r="M2" s="333" t="s">
        <v>74</v>
      </c>
      <c r="N2" s="327" t="s">
        <v>75</v>
      </c>
      <c r="O2" s="328"/>
      <c r="P2" s="328"/>
      <c r="Q2" s="328"/>
      <c r="R2" s="328"/>
      <c r="S2" s="328"/>
      <c r="T2" s="328"/>
      <c r="U2" s="328"/>
      <c r="V2" s="328"/>
      <c r="W2" s="329"/>
      <c r="X2" s="329"/>
      <c r="Y2" s="329"/>
    </row>
    <row r="3" spans="1:25" ht="35.25" customHeight="1" x14ac:dyDescent="0.25">
      <c r="A3" s="320"/>
      <c r="B3" s="321"/>
      <c r="C3" s="321"/>
      <c r="D3" s="321"/>
      <c r="E3" s="321"/>
      <c r="F3" s="325"/>
      <c r="G3" s="324"/>
      <c r="H3" s="324"/>
      <c r="I3" s="324"/>
      <c r="J3" s="322"/>
      <c r="K3" s="322"/>
      <c r="L3" s="332"/>
      <c r="M3" s="334"/>
      <c r="N3" s="274" t="s">
        <v>374</v>
      </c>
      <c r="O3" s="274" t="s">
        <v>375</v>
      </c>
      <c r="P3" s="274" t="s">
        <v>376</v>
      </c>
      <c r="Q3" s="274" t="s">
        <v>377</v>
      </c>
      <c r="R3" s="274" t="s">
        <v>378</v>
      </c>
      <c r="S3" s="274" t="s">
        <v>379</v>
      </c>
      <c r="T3" s="274" t="s">
        <v>380</v>
      </c>
      <c r="U3" s="274" t="s">
        <v>381</v>
      </c>
      <c r="V3" s="274" t="s">
        <v>382</v>
      </c>
      <c r="W3" s="147" t="s">
        <v>52</v>
      </c>
      <c r="X3" s="147" t="s">
        <v>54</v>
      </c>
      <c r="Y3" s="147" t="s">
        <v>10</v>
      </c>
    </row>
    <row r="4" spans="1:25" ht="35.25" customHeight="1" x14ac:dyDescent="0.25">
      <c r="A4" s="228"/>
      <c r="B4" s="230" t="s">
        <v>83</v>
      </c>
      <c r="C4" s="315" t="s">
        <v>288</v>
      </c>
      <c r="D4" s="311" t="s">
        <v>289</v>
      </c>
      <c r="E4" s="382" t="s">
        <v>290</v>
      </c>
      <c r="F4" s="313" t="s">
        <v>291</v>
      </c>
      <c r="G4" s="231" t="s">
        <v>292</v>
      </c>
      <c r="H4" s="231" t="s">
        <v>293</v>
      </c>
      <c r="I4" s="232">
        <v>1</v>
      </c>
      <c r="J4" s="233" t="s">
        <v>294</v>
      </c>
      <c r="K4" s="234">
        <v>1</v>
      </c>
      <c r="L4" s="235">
        <v>44593</v>
      </c>
      <c r="M4" s="235">
        <v>44650</v>
      </c>
      <c r="N4" s="267"/>
      <c r="O4" s="267"/>
      <c r="P4" s="267"/>
      <c r="Q4" s="267"/>
      <c r="R4" s="267"/>
      <c r="S4" s="267"/>
      <c r="T4" s="275" t="s">
        <v>373</v>
      </c>
      <c r="U4" s="273" t="s">
        <v>93</v>
      </c>
      <c r="V4" s="267"/>
      <c r="W4" s="270" t="s">
        <v>94</v>
      </c>
      <c r="X4" s="272" t="s">
        <v>95</v>
      </c>
      <c r="Y4" s="272" t="s">
        <v>96</v>
      </c>
    </row>
    <row r="5" spans="1:25" ht="35.25" customHeight="1" x14ac:dyDescent="0.25">
      <c r="A5" s="228"/>
      <c r="B5" s="230" t="s">
        <v>83</v>
      </c>
      <c r="C5" s="316"/>
      <c r="D5" s="319"/>
      <c r="E5" s="383"/>
      <c r="F5" s="318"/>
      <c r="G5" s="236" t="s">
        <v>295</v>
      </c>
      <c r="H5" s="231" t="s">
        <v>296</v>
      </c>
      <c r="I5" s="232">
        <v>1</v>
      </c>
      <c r="J5" s="233" t="s">
        <v>294</v>
      </c>
      <c r="K5" s="234">
        <v>1</v>
      </c>
      <c r="L5" s="235">
        <v>44470</v>
      </c>
      <c r="M5" s="237">
        <v>44591</v>
      </c>
      <c r="N5" s="267"/>
      <c r="O5" s="267"/>
      <c r="P5" s="267"/>
      <c r="Q5" s="267"/>
      <c r="R5" s="267"/>
      <c r="S5" s="267"/>
      <c r="T5" s="275" t="s">
        <v>373</v>
      </c>
      <c r="U5" s="273" t="s">
        <v>93</v>
      </c>
      <c r="V5" s="267"/>
      <c r="W5" s="270" t="s">
        <v>94</v>
      </c>
      <c r="X5" s="272" t="s">
        <v>95</v>
      </c>
      <c r="Y5" s="272" t="s">
        <v>96</v>
      </c>
    </row>
    <row r="6" spans="1:25" ht="35.25" customHeight="1" x14ac:dyDescent="0.25">
      <c r="A6" s="228"/>
      <c r="B6" s="230" t="s">
        <v>83</v>
      </c>
      <c r="C6" s="316"/>
      <c r="D6" s="312"/>
      <c r="E6" s="384"/>
      <c r="F6" s="314"/>
      <c r="G6" s="238" t="s">
        <v>297</v>
      </c>
      <c r="H6" s="230" t="s">
        <v>298</v>
      </c>
      <c r="I6" s="232">
        <v>1</v>
      </c>
      <c r="J6" s="233" t="s">
        <v>294</v>
      </c>
      <c r="K6" s="234">
        <v>1</v>
      </c>
      <c r="L6" s="235">
        <v>44470</v>
      </c>
      <c r="M6" s="237">
        <v>44530</v>
      </c>
      <c r="N6" s="267"/>
      <c r="O6" s="267"/>
      <c r="P6" s="267"/>
      <c r="Q6" s="267"/>
      <c r="R6" s="267"/>
      <c r="S6" s="267"/>
      <c r="T6" s="267"/>
      <c r="U6" s="267"/>
      <c r="V6" s="267"/>
      <c r="W6" s="270" t="s">
        <v>372</v>
      </c>
      <c r="X6" s="272" t="s">
        <v>95</v>
      </c>
      <c r="Y6" s="269" t="s">
        <v>371</v>
      </c>
    </row>
    <row r="7" spans="1:25" ht="35.25" customHeight="1" x14ac:dyDescent="0.25">
      <c r="A7" s="228"/>
      <c r="B7" s="230" t="s">
        <v>83</v>
      </c>
      <c r="C7" s="316"/>
      <c r="D7" s="239" t="s">
        <v>299</v>
      </c>
      <c r="E7" s="385" t="s">
        <v>300</v>
      </c>
      <c r="F7" s="230" t="s">
        <v>301</v>
      </c>
      <c r="G7" s="231" t="s">
        <v>302</v>
      </c>
      <c r="H7" s="231" t="s">
        <v>303</v>
      </c>
      <c r="I7" s="240">
        <v>5</v>
      </c>
      <c r="J7" s="241" t="s">
        <v>304</v>
      </c>
      <c r="K7" s="234">
        <v>1</v>
      </c>
      <c r="L7" s="242">
        <v>44470</v>
      </c>
      <c r="M7" s="243">
        <v>44592</v>
      </c>
      <c r="N7" s="267"/>
      <c r="O7" s="267"/>
      <c r="P7" s="267"/>
      <c r="Q7" s="267"/>
      <c r="R7" s="267"/>
      <c r="S7" s="267"/>
      <c r="T7" s="275" t="s">
        <v>373</v>
      </c>
      <c r="U7" s="273" t="s">
        <v>93</v>
      </c>
      <c r="V7" s="267"/>
      <c r="W7" s="270" t="s">
        <v>94</v>
      </c>
      <c r="X7" s="272" t="s">
        <v>95</v>
      </c>
      <c r="Y7" s="272" t="s">
        <v>96</v>
      </c>
    </row>
    <row r="8" spans="1:25" ht="35.25" customHeight="1" x14ac:dyDescent="0.25">
      <c r="A8" s="228"/>
      <c r="B8" s="230" t="s">
        <v>83</v>
      </c>
      <c r="C8" s="316"/>
      <c r="D8" s="311" t="s">
        <v>305</v>
      </c>
      <c r="E8" s="386" t="s">
        <v>306</v>
      </c>
      <c r="F8" s="313" t="s">
        <v>307</v>
      </c>
      <c r="G8" s="231" t="s">
        <v>308</v>
      </c>
      <c r="H8" s="231" t="s">
        <v>309</v>
      </c>
      <c r="I8" s="240">
        <v>2</v>
      </c>
      <c r="J8" s="241" t="s">
        <v>304</v>
      </c>
      <c r="K8" s="234">
        <v>1</v>
      </c>
      <c r="L8" s="242">
        <v>44470</v>
      </c>
      <c r="M8" s="243">
        <v>44592</v>
      </c>
      <c r="N8" s="267"/>
      <c r="O8" s="267"/>
      <c r="P8" s="267"/>
      <c r="Q8" s="267"/>
      <c r="R8" s="267"/>
      <c r="S8" s="267"/>
      <c r="T8" s="275" t="s">
        <v>373</v>
      </c>
      <c r="U8" s="273" t="s">
        <v>93</v>
      </c>
      <c r="V8" s="267"/>
      <c r="W8" s="270" t="s">
        <v>94</v>
      </c>
      <c r="X8" s="272" t="s">
        <v>95</v>
      </c>
      <c r="Y8" s="272" t="s">
        <v>96</v>
      </c>
    </row>
    <row r="9" spans="1:25" ht="35.25" customHeight="1" x14ac:dyDescent="0.25">
      <c r="A9" s="228"/>
      <c r="B9" s="230" t="s">
        <v>83</v>
      </c>
      <c r="C9" s="316"/>
      <c r="D9" s="312"/>
      <c r="E9" s="387"/>
      <c r="F9" s="314"/>
      <c r="G9" s="231" t="s">
        <v>310</v>
      </c>
      <c r="H9" s="230" t="s">
        <v>309</v>
      </c>
      <c r="I9" s="240">
        <v>2</v>
      </c>
      <c r="J9" s="241" t="s">
        <v>304</v>
      </c>
      <c r="K9" s="234">
        <v>1</v>
      </c>
      <c r="L9" s="242">
        <v>44470</v>
      </c>
      <c r="M9" s="243">
        <v>44592</v>
      </c>
      <c r="N9" s="267"/>
      <c r="O9" s="267"/>
      <c r="P9" s="267"/>
      <c r="Q9" s="267"/>
      <c r="R9" s="267"/>
      <c r="S9" s="267"/>
      <c r="T9" s="275" t="s">
        <v>373</v>
      </c>
      <c r="U9" s="273" t="s">
        <v>93</v>
      </c>
      <c r="V9" s="267"/>
      <c r="W9" s="270" t="s">
        <v>94</v>
      </c>
      <c r="X9" s="272" t="s">
        <v>95</v>
      </c>
      <c r="Y9" s="272" t="s">
        <v>96</v>
      </c>
    </row>
    <row r="10" spans="1:25" ht="35.25" customHeight="1" x14ac:dyDescent="0.25">
      <c r="A10" s="228"/>
      <c r="B10" s="230" t="s">
        <v>83</v>
      </c>
      <c r="C10" s="316"/>
      <c r="D10" s="239" t="s">
        <v>311</v>
      </c>
      <c r="E10" s="385" t="s">
        <v>312</v>
      </c>
      <c r="F10" s="244" t="s">
        <v>313</v>
      </c>
      <c r="G10" s="231" t="s">
        <v>314</v>
      </c>
      <c r="H10" s="231" t="s">
        <v>315</v>
      </c>
      <c r="I10" s="245">
        <v>1</v>
      </c>
      <c r="J10" s="233" t="s">
        <v>316</v>
      </c>
      <c r="K10" s="234">
        <v>1</v>
      </c>
      <c r="L10" s="242">
        <v>44470</v>
      </c>
      <c r="M10" s="237">
        <v>44592</v>
      </c>
      <c r="N10" s="267"/>
      <c r="O10" s="267"/>
      <c r="P10" s="267"/>
      <c r="Q10" s="267"/>
      <c r="R10" s="267"/>
      <c r="S10" s="267"/>
      <c r="T10" s="275" t="s">
        <v>373</v>
      </c>
      <c r="U10" s="273" t="s">
        <v>93</v>
      </c>
      <c r="V10" s="267"/>
      <c r="W10" s="270" t="s">
        <v>94</v>
      </c>
      <c r="X10" s="272" t="s">
        <v>95</v>
      </c>
      <c r="Y10" s="272" t="s">
        <v>96</v>
      </c>
    </row>
    <row r="11" spans="1:25" ht="35.25" customHeight="1" x14ac:dyDescent="0.25">
      <c r="A11" s="228"/>
      <c r="B11" s="230" t="s">
        <v>83</v>
      </c>
      <c r="C11" s="316"/>
      <c r="D11" s="239" t="s">
        <v>317</v>
      </c>
      <c r="E11" s="385" t="s">
        <v>318</v>
      </c>
      <c r="F11" s="244" t="s">
        <v>319</v>
      </c>
      <c r="G11" s="231" t="s">
        <v>320</v>
      </c>
      <c r="H11" s="231" t="s">
        <v>321</v>
      </c>
      <c r="I11" s="246">
        <v>1</v>
      </c>
      <c r="J11" s="233" t="s">
        <v>316</v>
      </c>
      <c r="K11" s="234">
        <v>1</v>
      </c>
      <c r="L11" s="242">
        <v>44470</v>
      </c>
      <c r="M11" s="237">
        <v>44592</v>
      </c>
      <c r="N11" s="267"/>
      <c r="O11" s="267"/>
      <c r="P11" s="267"/>
      <c r="Q11" s="267"/>
      <c r="R11" s="267"/>
      <c r="S11" s="267"/>
      <c r="T11" s="275" t="s">
        <v>373</v>
      </c>
      <c r="U11" s="273" t="s">
        <v>93</v>
      </c>
      <c r="V11" s="267"/>
      <c r="W11" s="270" t="s">
        <v>94</v>
      </c>
      <c r="X11" s="272" t="s">
        <v>95</v>
      </c>
      <c r="Y11" s="272" t="s">
        <v>96</v>
      </c>
    </row>
    <row r="12" spans="1:25" ht="35.25" customHeight="1" x14ac:dyDescent="0.25">
      <c r="A12" s="228"/>
      <c r="B12" s="230" t="s">
        <v>83</v>
      </c>
      <c r="C12" s="316"/>
      <c r="D12" s="239" t="s">
        <v>322</v>
      </c>
      <c r="E12" s="385" t="s">
        <v>323</v>
      </c>
      <c r="F12" s="244" t="s">
        <v>324</v>
      </c>
      <c r="G12" s="231" t="s">
        <v>325</v>
      </c>
      <c r="H12" s="231" t="s">
        <v>326</v>
      </c>
      <c r="I12" s="230">
        <v>1</v>
      </c>
      <c r="J12" s="233" t="s">
        <v>316</v>
      </c>
      <c r="K12" s="234">
        <v>1</v>
      </c>
      <c r="L12" s="242">
        <v>44470</v>
      </c>
      <c r="M12" s="247">
        <v>44592</v>
      </c>
      <c r="N12" s="267"/>
      <c r="O12" s="267"/>
      <c r="P12" s="267"/>
      <c r="Q12" s="267"/>
      <c r="R12" s="267"/>
      <c r="S12" s="267"/>
      <c r="T12" s="275" t="s">
        <v>373</v>
      </c>
      <c r="U12" s="273" t="s">
        <v>93</v>
      </c>
      <c r="V12" s="267"/>
      <c r="W12" s="270" t="s">
        <v>94</v>
      </c>
      <c r="X12" s="272" t="s">
        <v>95</v>
      </c>
      <c r="Y12" s="272" t="s">
        <v>96</v>
      </c>
    </row>
    <row r="13" spans="1:25" ht="35.25" customHeight="1" x14ac:dyDescent="0.25">
      <c r="A13" s="228"/>
      <c r="B13" s="230" t="s">
        <v>83</v>
      </c>
      <c r="C13" s="316"/>
      <c r="D13" s="239" t="s">
        <v>327</v>
      </c>
      <c r="E13" s="385" t="s">
        <v>328</v>
      </c>
      <c r="F13" s="244" t="s">
        <v>329</v>
      </c>
      <c r="G13" s="230" t="s">
        <v>330</v>
      </c>
      <c r="H13" s="230" t="s">
        <v>331</v>
      </c>
      <c r="I13" s="230">
        <v>1</v>
      </c>
      <c r="J13" s="248" t="s">
        <v>332</v>
      </c>
      <c r="K13" s="234">
        <v>1</v>
      </c>
      <c r="L13" s="249">
        <v>44470</v>
      </c>
      <c r="M13" s="250">
        <v>44804</v>
      </c>
      <c r="N13" s="267"/>
      <c r="O13" s="267"/>
      <c r="P13" s="267"/>
      <c r="Q13" s="267"/>
      <c r="R13" s="267"/>
      <c r="S13" s="267"/>
      <c r="T13" s="275" t="s">
        <v>373</v>
      </c>
      <c r="U13" s="273" t="s">
        <v>93</v>
      </c>
      <c r="V13" s="267"/>
      <c r="W13" s="270" t="s">
        <v>94</v>
      </c>
      <c r="X13" s="272" t="s">
        <v>95</v>
      </c>
      <c r="Y13" s="272" t="s">
        <v>96</v>
      </c>
    </row>
    <row r="14" spans="1:25" ht="35.25" customHeight="1" x14ac:dyDescent="0.25">
      <c r="A14" s="228"/>
      <c r="B14" s="230" t="s">
        <v>83</v>
      </c>
      <c r="C14" s="316"/>
      <c r="D14" s="239" t="s">
        <v>333</v>
      </c>
      <c r="E14" s="385" t="s">
        <v>334</v>
      </c>
      <c r="F14" s="244" t="s">
        <v>335</v>
      </c>
      <c r="G14" s="230" t="s">
        <v>336</v>
      </c>
      <c r="H14" s="230" t="s">
        <v>321</v>
      </c>
      <c r="I14" s="246">
        <v>1</v>
      </c>
      <c r="J14" s="251" t="s">
        <v>316</v>
      </c>
      <c r="K14" s="234">
        <v>1</v>
      </c>
      <c r="L14" s="250">
        <v>44470</v>
      </c>
      <c r="M14" s="247">
        <v>44592</v>
      </c>
      <c r="N14" s="267"/>
      <c r="O14" s="267"/>
      <c r="P14" s="267"/>
      <c r="Q14" s="267"/>
      <c r="R14" s="267"/>
      <c r="S14" s="267"/>
      <c r="T14" s="275" t="s">
        <v>373</v>
      </c>
      <c r="U14" s="273" t="s">
        <v>93</v>
      </c>
      <c r="V14" s="267"/>
      <c r="W14" s="270" t="s">
        <v>94</v>
      </c>
      <c r="X14" s="272" t="s">
        <v>95</v>
      </c>
      <c r="Y14" s="272" t="s">
        <v>96</v>
      </c>
    </row>
    <row r="15" spans="1:25" ht="35.25" customHeight="1" x14ac:dyDescent="0.25">
      <c r="A15" s="228"/>
      <c r="B15" s="230" t="s">
        <v>83</v>
      </c>
      <c r="C15" s="316"/>
      <c r="D15" s="239" t="s">
        <v>337</v>
      </c>
      <c r="E15" s="385" t="s">
        <v>338</v>
      </c>
      <c r="F15" s="244" t="s">
        <v>339</v>
      </c>
      <c r="G15" s="230" t="s">
        <v>340</v>
      </c>
      <c r="H15" s="230" t="s">
        <v>341</v>
      </c>
      <c r="I15" s="230">
        <v>1</v>
      </c>
      <c r="J15" s="251" t="s">
        <v>316</v>
      </c>
      <c r="K15" s="234">
        <v>1</v>
      </c>
      <c r="L15" s="250">
        <v>44470</v>
      </c>
      <c r="M15" s="247">
        <v>44592</v>
      </c>
      <c r="N15" s="267"/>
      <c r="O15" s="267"/>
      <c r="P15" s="267"/>
      <c r="Q15" s="267"/>
      <c r="R15" s="267"/>
      <c r="S15" s="267"/>
      <c r="T15" s="275" t="s">
        <v>373</v>
      </c>
      <c r="U15" s="273" t="s">
        <v>93</v>
      </c>
      <c r="V15" s="267"/>
      <c r="W15" s="270" t="s">
        <v>94</v>
      </c>
      <c r="X15" s="272" t="s">
        <v>95</v>
      </c>
      <c r="Y15" s="272" t="s">
        <v>96</v>
      </c>
    </row>
    <row r="16" spans="1:25" ht="35.25" customHeight="1" x14ac:dyDescent="0.25">
      <c r="A16" s="228"/>
      <c r="B16" s="230" t="s">
        <v>83</v>
      </c>
      <c r="C16" s="316"/>
      <c r="D16" s="311" t="s">
        <v>342</v>
      </c>
      <c r="E16" s="386" t="s">
        <v>343</v>
      </c>
      <c r="F16" s="313" t="s">
        <v>344</v>
      </c>
      <c r="G16" s="230" t="s">
        <v>345</v>
      </c>
      <c r="H16" s="230" t="s">
        <v>346</v>
      </c>
      <c r="I16" s="252">
        <v>1</v>
      </c>
      <c r="J16" s="251" t="s">
        <v>316</v>
      </c>
      <c r="K16" s="234">
        <v>1</v>
      </c>
      <c r="L16" s="250">
        <v>44470</v>
      </c>
      <c r="M16" s="247">
        <v>44592</v>
      </c>
      <c r="N16" s="267"/>
      <c r="O16" s="267"/>
      <c r="P16" s="267"/>
      <c r="Q16" s="267"/>
      <c r="R16" s="267"/>
      <c r="S16" s="267"/>
      <c r="T16" s="275" t="s">
        <v>373</v>
      </c>
      <c r="U16" s="273" t="s">
        <v>93</v>
      </c>
      <c r="V16" s="267"/>
      <c r="W16" s="270" t="s">
        <v>94</v>
      </c>
      <c r="X16" s="272" t="s">
        <v>95</v>
      </c>
      <c r="Y16" s="272" t="s">
        <v>96</v>
      </c>
    </row>
    <row r="17" spans="1:25" ht="35.25" customHeight="1" x14ac:dyDescent="0.25">
      <c r="A17" s="228"/>
      <c r="B17" s="230" t="s">
        <v>83</v>
      </c>
      <c r="C17" s="316"/>
      <c r="D17" s="312"/>
      <c r="E17" s="387"/>
      <c r="F17" s="314"/>
      <c r="G17" s="230" t="s">
        <v>347</v>
      </c>
      <c r="H17" s="230" t="s">
        <v>348</v>
      </c>
      <c r="I17" s="230">
        <v>2</v>
      </c>
      <c r="J17" s="251" t="s">
        <v>316</v>
      </c>
      <c r="K17" s="234">
        <v>1</v>
      </c>
      <c r="L17" s="250">
        <v>44501</v>
      </c>
      <c r="M17" s="253">
        <v>44651</v>
      </c>
      <c r="N17" s="267"/>
      <c r="O17" s="267"/>
      <c r="P17" s="267"/>
      <c r="Q17" s="267"/>
      <c r="R17" s="267"/>
      <c r="S17" s="267"/>
      <c r="T17" s="275" t="s">
        <v>373</v>
      </c>
      <c r="U17" s="273" t="s">
        <v>93</v>
      </c>
      <c r="V17" s="267"/>
      <c r="W17" s="270" t="s">
        <v>94</v>
      </c>
      <c r="X17" s="272" t="s">
        <v>95</v>
      </c>
      <c r="Y17" s="272" t="s">
        <v>96</v>
      </c>
    </row>
    <row r="18" spans="1:25" ht="35.25" customHeight="1" x14ac:dyDescent="0.25">
      <c r="A18" s="228"/>
      <c r="B18" s="230" t="s">
        <v>83</v>
      </c>
      <c r="C18" s="316"/>
      <c r="D18" s="311" t="s">
        <v>349</v>
      </c>
      <c r="E18" s="386" t="s">
        <v>350</v>
      </c>
      <c r="F18" s="313" t="s">
        <v>351</v>
      </c>
      <c r="G18" s="230" t="s">
        <v>347</v>
      </c>
      <c r="H18" s="230" t="s">
        <v>348</v>
      </c>
      <c r="I18" s="230">
        <v>2</v>
      </c>
      <c r="J18" s="251" t="s">
        <v>316</v>
      </c>
      <c r="K18" s="234">
        <v>1</v>
      </c>
      <c r="L18" s="250">
        <v>44501</v>
      </c>
      <c r="M18" s="253">
        <v>44651</v>
      </c>
      <c r="N18" s="267"/>
      <c r="O18" s="267"/>
      <c r="P18" s="267"/>
      <c r="Q18" s="267"/>
      <c r="R18" s="267"/>
      <c r="S18" s="267"/>
      <c r="T18" s="275" t="s">
        <v>373</v>
      </c>
      <c r="U18" s="273" t="s">
        <v>93</v>
      </c>
      <c r="V18" s="267"/>
      <c r="W18" s="270" t="s">
        <v>94</v>
      </c>
      <c r="X18" s="272" t="s">
        <v>95</v>
      </c>
      <c r="Y18" s="272" t="s">
        <v>96</v>
      </c>
    </row>
    <row r="19" spans="1:25" ht="35.25" customHeight="1" x14ac:dyDescent="0.25">
      <c r="A19" s="228"/>
      <c r="B19" s="230" t="s">
        <v>83</v>
      </c>
      <c r="C19" s="316"/>
      <c r="D19" s="319"/>
      <c r="E19" s="388"/>
      <c r="F19" s="318"/>
      <c r="G19" s="230" t="s">
        <v>347</v>
      </c>
      <c r="H19" s="230" t="s">
        <v>348</v>
      </c>
      <c r="I19" s="230">
        <v>2</v>
      </c>
      <c r="J19" s="251" t="s">
        <v>316</v>
      </c>
      <c r="K19" s="234">
        <v>1</v>
      </c>
      <c r="L19" s="250">
        <v>44501</v>
      </c>
      <c r="M19" s="253">
        <v>44651</v>
      </c>
      <c r="N19" s="267"/>
      <c r="O19" s="267"/>
      <c r="P19" s="267"/>
      <c r="Q19" s="267"/>
      <c r="R19" s="267"/>
      <c r="S19" s="267"/>
      <c r="T19" s="275" t="s">
        <v>373</v>
      </c>
      <c r="U19" s="273" t="s">
        <v>93</v>
      </c>
      <c r="V19" s="267"/>
      <c r="W19" s="270" t="s">
        <v>94</v>
      </c>
      <c r="X19" s="272" t="s">
        <v>95</v>
      </c>
      <c r="Y19" s="272" t="s">
        <v>96</v>
      </c>
    </row>
    <row r="20" spans="1:25" ht="35.25" customHeight="1" x14ac:dyDescent="0.25">
      <c r="A20" s="228"/>
      <c r="B20" s="230" t="s">
        <v>83</v>
      </c>
      <c r="C20" s="316"/>
      <c r="D20" s="312"/>
      <c r="E20" s="387"/>
      <c r="F20" s="314"/>
      <c r="G20" s="230" t="s">
        <v>352</v>
      </c>
      <c r="H20" s="230" t="s">
        <v>353</v>
      </c>
      <c r="I20" s="230">
        <v>2</v>
      </c>
      <c r="J20" s="251" t="s">
        <v>316</v>
      </c>
      <c r="K20" s="234">
        <v>1</v>
      </c>
      <c r="L20" s="250">
        <v>44501</v>
      </c>
      <c r="M20" s="253">
        <v>44651</v>
      </c>
      <c r="N20" s="267"/>
      <c r="O20" s="267"/>
      <c r="P20" s="267"/>
      <c r="Q20" s="267"/>
      <c r="R20" s="267"/>
      <c r="S20" s="267"/>
      <c r="T20" s="275" t="s">
        <v>373</v>
      </c>
      <c r="U20" s="273" t="s">
        <v>93</v>
      </c>
      <c r="V20" s="267"/>
      <c r="W20" s="270" t="s">
        <v>94</v>
      </c>
      <c r="X20" s="272" t="s">
        <v>95</v>
      </c>
      <c r="Y20" s="272" t="s">
        <v>96</v>
      </c>
    </row>
    <row r="21" spans="1:25" ht="35.25" customHeight="1" x14ac:dyDescent="0.25">
      <c r="A21" s="228"/>
      <c r="B21" s="230" t="s">
        <v>83</v>
      </c>
      <c r="C21" s="316"/>
      <c r="D21" s="239" t="s">
        <v>354</v>
      </c>
      <c r="E21" s="385" t="s">
        <v>355</v>
      </c>
      <c r="F21" s="244" t="s">
        <v>356</v>
      </c>
      <c r="G21" s="230" t="s">
        <v>357</v>
      </c>
      <c r="H21" s="230" t="s">
        <v>303</v>
      </c>
      <c r="I21" s="240">
        <v>2</v>
      </c>
      <c r="J21" s="254" t="s">
        <v>304</v>
      </c>
      <c r="K21" s="234">
        <v>1</v>
      </c>
      <c r="L21" s="242">
        <v>44455</v>
      </c>
      <c r="M21" s="242">
        <v>44592</v>
      </c>
      <c r="N21" s="267"/>
      <c r="O21" s="267"/>
      <c r="P21" s="267"/>
      <c r="Q21" s="267"/>
      <c r="R21" s="267"/>
      <c r="S21" s="267"/>
      <c r="T21" s="275" t="s">
        <v>373</v>
      </c>
      <c r="U21" s="273" t="s">
        <v>93</v>
      </c>
      <c r="V21" s="267"/>
      <c r="W21" s="270" t="s">
        <v>94</v>
      </c>
      <c r="X21" s="272" t="s">
        <v>95</v>
      </c>
      <c r="Y21" s="272" t="s">
        <v>96</v>
      </c>
    </row>
    <row r="22" spans="1:25" ht="35.25" customHeight="1" x14ac:dyDescent="0.25">
      <c r="A22" s="228"/>
      <c r="B22" s="230" t="s">
        <v>83</v>
      </c>
      <c r="C22" s="316"/>
      <c r="D22" s="311" t="s">
        <v>358</v>
      </c>
      <c r="E22" s="386" t="s">
        <v>359</v>
      </c>
      <c r="F22" s="313" t="s">
        <v>360</v>
      </c>
      <c r="G22" s="230" t="s">
        <v>361</v>
      </c>
      <c r="H22" s="230" t="s">
        <v>362</v>
      </c>
      <c r="I22" s="255">
        <v>1</v>
      </c>
      <c r="J22" s="251" t="s">
        <v>316</v>
      </c>
      <c r="K22" s="234">
        <v>1</v>
      </c>
      <c r="L22" s="250">
        <v>44470</v>
      </c>
      <c r="M22" s="247">
        <v>44620</v>
      </c>
      <c r="N22" s="267"/>
      <c r="O22" s="267"/>
      <c r="P22" s="267"/>
      <c r="Q22" s="267"/>
      <c r="R22" s="267"/>
      <c r="S22" s="267"/>
      <c r="T22" s="275" t="s">
        <v>373</v>
      </c>
      <c r="U22" s="273" t="s">
        <v>93</v>
      </c>
      <c r="V22" s="267"/>
      <c r="W22" s="270" t="s">
        <v>94</v>
      </c>
      <c r="X22" s="272" t="s">
        <v>95</v>
      </c>
      <c r="Y22" s="272" t="s">
        <v>96</v>
      </c>
    </row>
    <row r="23" spans="1:25" ht="35.25" customHeight="1" x14ac:dyDescent="0.25">
      <c r="A23" s="228"/>
      <c r="B23" s="230" t="s">
        <v>83</v>
      </c>
      <c r="C23" s="316"/>
      <c r="D23" s="312"/>
      <c r="E23" s="387"/>
      <c r="F23" s="314"/>
      <c r="G23" s="230" t="s">
        <v>363</v>
      </c>
      <c r="H23" s="230" t="s">
        <v>364</v>
      </c>
      <c r="I23" s="255">
        <v>1</v>
      </c>
      <c r="J23" s="251" t="s">
        <v>316</v>
      </c>
      <c r="K23" s="234">
        <v>1</v>
      </c>
      <c r="L23" s="250">
        <v>44470</v>
      </c>
      <c r="M23" s="253">
        <v>44651</v>
      </c>
      <c r="N23" s="267"/>
      <c r="O23" s="267"/>
      <c r="P23" s="267"/>
      <c r="Q23" s="267"/>
      <c r="R23" s="267"/>
      <c r="S23" s="267"/>
      <c r="T23" s="275" t="s">
        <v>373</v>
      </c>
      <c r="U23" s="273" t="s">
        <v>93</v>
      </c>
      <c r="V23" s="267"/>
      <c r="W23" s="270" t="s">
        <v>94</v>
      </c>
      <c r="X23" s="272" t="s">
        <v>95</v>
      </c>
      <c r="Y23" s="272" t="s">
        <v>96</v>
      </c>
    </row>
    <row r="24" spans="1:25" customFormat="1" ht="35.25" customHeight="1" x14ac:dyDescent="0.25">
      <c r="B24" s="230" t="s">
        <v>83</v>
      </c>
      <c r="C24" s="317"/>
      <c r="D24" s="239" t="s">
        <v>365</v>
      </c>
      <c r="E24" s="385" t="s">
        <v>366</v>
      </c>
      <c r="F24" s="244" t="s">
        <v>367</v>
      </c>
      <c r="G24" s="230" t="s">
        <v>368</v>
      </c>
      <c r="H24" s="230" t="s">
        <v>369</v>
      </c>
      <c r="I24" s="256">
        <v>1</v>
      </c>
      <c r="J24" s="254" t="s">
        <v>370</v>
      </c>
      <c r="K24" s="234">
        <v>1</v>
      </c>
      <c r="L24" s="250">
        <v>44470</v>
      </c>
      <c r="M24" s="250">
        <v>44926</v>
      </c>
      <c r="N24" s="268"/>
      <c r="O24" s="268"/>
      <c r="P24" s="268"/>
      <c r="Q24" s="268"/>
      <c r="R24" s="268"/>
      <c r="S24" s="268"/>
      <c r="T24" s="275" t="s">
        <v>373</v>
      </c>
      <c r="U24" s="273" t="s">
        <v>93</v>
      </c>
      <c r="V24" s="268"/>
      <c r="W24" s="270" t="s">
        <v>94</v>
      </c>
      <c r="X24" s="272" t="s">
        <v>95</v>
      </c>
      <c r="Y24" s="272" t="s">
        <v>96</v>
      </c>
    </row>
    <row r="25" spans="1:25" ht="35.25" customHeight="1" x14ac:dyDescent="0.25">
      <c r="B25" s="172" t="s">
        <v>83</v>
      </c>
      <c r="C25" s="326" t="s">
        <v>84</v>
      </c>
      <c r="D25" s="174" t="s">
        <v>85</v>
      </c>
      <c r="E25" s="180" t="s">
        <v>383</v>
      </c>
      <c r="F25" s="183" t="s">
        <v>86</v>
      </c>
      <c r="G25" s="183" t="s">
        <v>87</v>
      </c>
      <c r="H25" s="193" t="s">
        <v>88</v>
      </c>
      <c r="I25" s="181">
        <v>1</v>
      </c>
      <c r="J25" s="181" t="s">
        <v>89</v>
      </c>
      <c r="K25" s="173">
        <v>1</v>
      </c>
      <c r="L25" s="182">
        <v>44805</v>
      </c>
      <c r="M25" s="205">
        <v>44957</v>
      </c>
      <c r="N25" s="257" t="s">
        <v>90</v>
      </c>
      <c r="O25" s="258" t="s">
        <v>91</v>
      </c>
      <c r="P25" s="191">
        <v>1</v>
      </c>
      <c r="Q25" s="259">
        <v>1</v>
      </c>
      <c r="R25" s="260">
        <f t="shared" ref="R25:R34" si="0">(IF(OR($K25="",Q25=""),"",IF(OR($K25=0,Q25=0),0,IF((Q25*100%)/$K25&gt;100%,100%,(Q25*100%)/$K25))))</f>
        <v>1</v>
      </c>
      <c r="S25" s="261" t="str">
        <f t="shared" ref="S25:S34" si="1">IF(P25="","",IF(R25&lt;100%, IF(R25&lt;50%, "ALERTA","EN TERMINO"), IF(R25=100%, "OK", "EN TERMINO")))</f>
        <v>OK</v>
      </c>
      <c r="T25" s="262" t="s">
        <v>92</v>
      </c>
      <c r="U25" s="264" t="s">
        <v>93</v>
      </c>
      <c r="V25" s="263" t="str">
        <f>IF(Q25=100%,IF(Q25&gt;25%,"CUMPLIDA","PENDIENTE"),IF(Q25&lt;100%,"INCUMPLIDA","PENDIENTE"))</f>
        <v>CUMPLIDA</v>
      </c>
      <c r="W25" s="265" t="s">
        <v>94</v>
      </c>
      <c r="X25" s="266" t="s">
        <v>95</v>
      </c>
      <c r="Y25" s="266" t="s">
        <v>96</v>
      </c>
    </row>
    <row r="26" spans="1:25" ht="35.25" customHeight="1" x14ac:dyDescent="0.25">
      <c r="B26" s="172" t="s">
        <v>83</v>
      </c>
      <c r="C26" s="326"/>
      <c r="D26" s="174" t="s">
        <v>97</v>
      </c>
      <c r="E26" s="180" t="s">
        <v>384</v>
      </c>
      <c r="F26" s="183" t="s">
        <v>98</v>
      </c>
      <c r="G26" s="183" t="s">
        <v>99</v>
      </c>
      <c r="H26" s="193" t="s">
        <v>100</v>
      </c>
      <c r="I26" s="181">
        <v>1</v>
      </c>
      <c r="J26" s="181" t="s">
        <v>101</v>
      </c>
      <c r="K26" s="173">
        <v>1</v>
      </c>
      <c r="L26" s="182">
        <v>44805</v>
      </c>
      <c r="M26" s="205">
        <v>44957</v>
      </c>
      <c r="N26" s="207">
        <v>45016</v>
      </c>
      <c r="O26" s="169" t="s">
        <v>102</v>
      </c>
      <c r="P26" s="37">
        <v>1</v>
      </c>
      <c r="Q26" s="175">
        <v>1</v>
      </c>
      <c r="R26" s="176">
        <f t="shared" si="0"/>
        <v>1</v>
      </c>
      <c r="S26" s="177" t="str">
        <f t="shared" si="1"/>
        <v>OK</v>
      </c>
      <c r="T26" s="204" t="s">
        <v>103</v>
      </c>
      <c r="U26" s="172" t="s">
        <v>93</v>
      </c>
      <c r="V26" s="171" t="str">
        <f t="shared" ref="V26:V33" si="2">IF(Q26=100%,IF(Q26&gt;25%,"CUMPLIDA","PENDIENTE"),IF(Q26&lt;50%,"ATENCIÓN","PENDIENTE"))</f>
        <v>CUMPLIDA</v>
      </c>
      <c r="W26" s="178" t="s">
        <v>94</v>
      </c>
      <c r="X26" s="170" t="s">
        <v>95</v>
      </c>
      <c r="Y26" s="170" t="s">
        <v>96</v>
      </c>
    </row>
    <row r="27" spans="1:25" ht="35.25" customHeight="1" x14ac:dyDescent="0.25">
      <c r="B27" s="172" t="s">
        <v>83</v>
      </c>
      <c r="C27" s="326"/>
      <c r="D27" s="174" t="s">
        <v>97</v>
      </c>
      <c r="E27" s="180" t="s">
        <v>384</v>
      </c>
      <c r="F27" s="183" t="s">
        <v>104</v>
      </c>
      <c r="G27" s="183" t="s">
        <v>105</v>
      </c>
      <c r="H27" s="193" t="s">
        <v>106</v>
      </c>
      <c r="I27" s="181">
        <v>1</v>
      </c>
      <c r="J27" s="181" t="s">
        <v>89</v>
      </c>
      <c r="K27" s="173">
        <v>1</v>
      </c>
      <c r="L27" s="182">
        <v>44805</v>
      </c>
      <c r="M27" s="205">
        <v>44957</v>
      </c>
      <c r="N27" s="174" t="s">
        <v>90</v>
      </c>
      <c r="O27" s="169" t="s">
        <v>107</v>
      </c>
      <c r="P27" s="191">
        <v>1</v>
      </c>
      <c r="Q27" s="175">
        <v>1</v>
      </c>
      <c r="R27" s="176">
        <f t="shared" si="0"/>
        <v>1</v>
      </c>
      <c r="S27" s="177" t="str">
        <f t="shared" si="1"/>
        <v>OK</v>
      </c>
      <c r="T27" s="208" t="s">
        <v>108</v>
      </c>
      <c r="U27" s="172" t="s">
        <v>93</v>
      </c>
      <c r="V27" s="171" t="str">
        <f>IF(Q27=100%,IF(Q27&gt;25%,"CUMPLIDA","PENDIENTE"),IF(Q27&lt;100%,"INCUMPLIDA","PENDIENTE"))</f>
        <v>CUMPLIDA</v>
      </c>
      <c r="W27" s="178" t="s">
        <v>94</v>
      </c>
      <c r="X27" s="170" t="s">
        <v>95</v>
      </c>
      <c r="Y27" s="170" t="s">
        <v>96</v>
      </c>
    </row>
    <row r="28" spans="1:25" ht="35.25" customHeight="1" x14ac:dyDescent="0.25">
      <c r="B28" s="172" t="s">
        <v>83</v>
      </c>
      <c r="C28" s="326"/>
      <c r="D28" s="174" t="s">
        <v>109</v>
      </c>
      <c r="E28" s="180" t="s">
        <v>385</v>
      </c>
      <c r="F28" s="183" t="s">
        <v>110</v>
      </c>
      <c r="G28" s="183" t="s">
        <v>111</v>
      </c>
      <c r="H28" s="193" t="s">
        <v>112</v>
      </c>
      <c r="I28" s="181">
        <v>100</v>
      </c>
      <c r="J28" s="181" t="s">
        <v>89</v>
      </c>
      <c r="K28" s="173">
        <v>1</v>
      </c>
      <c r="L28" s="182">
        <v>44805</v>
      </c>
      <c r="M28" s="205">
        <v>44957</v>
      </c>
      <c r="N28" s="174" t="s">
        <v>90</v>
      </c>
      <c r="O28" s="169" t="s">
        <v>113</v>
      </c>
      <c r="P28" s="191">
        <v>100</v>
      </c>
      <c r="Q28" s="175">
        <v>1</v>
      </c>
      <c r="R28" s="176">
        <f t="shared" ref="R28" si="3">(IF(OR($K28="",Q28=""),"",IF(OR($K28=0,Q28=0),0,IF((Q28*100%)/$K28&gt;100%,100%,(Q28*100%)/$K28))))</f>
        <v>1</v>
      </c>
      <c r="S28" s="177" t="str">
        <f t="shared" ref="S28" si="4">IF(P28="","",IF(R28&lt;100%, IF(R28&lt;50%, "ALERTA","EN TERMINO"), IF(R28=100%, "OK", "EN TERMINO")))</f>
        <v>OK</v>
      </c>
      <c r="T28" s="208" t="s">
        <v>114</v>
      </c>
      <c r="U28" s="172" t="s">
        <v>93</v>
      </c>
      <c r="V28" s="171" t="str">
        <f>IF(Q28=100%,IF(Q28&gt;25%,"CUMPLIDA","PENDIENTE"),IF(Q28&lt;100%,"INCUMPLIDA","PENDIENTE"))</f>
        <v>CUMPLIDA</v>
      </c>
      <c r="W28" s="178" t="s">
        <v>94</v>
      </c>
      <c r="X28" s="170" t="s">
        <v>95</v>
      </c>
      <c r="Y28" s="170" t="s">
        <v>96</v>
      </c>
    </row>
    <row r="29" spans="1:25" ht="35.25" customHeight="1" x14ac:dyDescent="0.25">
      <c r="B29" s="172" t="s">
        <v>83</v>
      </c>
      <c r="C29" s="326"/>
      <c r="D29" s="174" t="s">
        <v>109</v>
      </c>
      <c r="E29" s="180" t="s">
        <v>385</v>
      </c>
      <c r="F29" s="183" t="s">
        <v>110</v>
      </c>
      <c r="G29" s="183" t="s">
        <v>115</v>
      </c>
      <c r="H29" s="193" t="s">
        <v>88</v>
      </c>
      <c r="I29" s="181">
        <v>1</v>
      </c>
      <c r="J29" s="181" t="s">
        <v>89</v>
      </c>
      <c r="K29" s="173">
        <v>1</v>
      </c>
      <c r="L29" s="182">
        <v>44805</v>
      </c>
      <c r="M29" s="205">
        <v>44957</v>
      </c>
      <c r="N29" s="174" t="s">
        <v>90</v>
      </c>
      <c r="O29" s="169" t="str">
        <f>+O25</f>
        <v>El procedimiento de Generación de Estados Financieros se actualizó, se presentó al Comité de Gestión y desempeño en el mes de enero y fue aprobado</v>
      </c>
      <c r="P29" s="191">
        <v>1</v>
      </c>
      <c r="Q29" s="175">
        <f t="shared" ref="Q29:Q34" si="5">IF(P29="","",IF(OR($I29=0,$I29="",N29=""),"",P29/$I29))</f>
        <v>1</v>
      </c>
      <c r="R29" s="176">
        <f t="shared" si="0"/>
        <v>1</v>
      </c>
      <c r="S29" s="177" t="str">
        <f t="shared" si="1"/>
        <v>OK</v>
      </c>
      <c r="T29" s="208" t="s">
        <v>116</v>
      </c>
      <c r="U29" s="174" t="s">
        <v>117</v>
      </c>
      <c r="V29" s="171" t="str">
        <f>IF(Q29=100%,IF(Q29&gt;25%,"CUMPLIDA","PENDIENTE"),IF(Q29&lt;100%,"INCUMPLIDA","PENDIENTE"))</f>
        <v>CUMPLIDA</v>
      </c>
      <c r="W29" s="178" t="s">
        <v>94</v>
      </c>
      <c r="X29" s="170" t="s">
        <v>95</v>
      </c>
      <c r="Y29" s="170" t="s">
        <v>96</v>
      </c>
    </row>
    <row r="30" spans="1:25" ht="35.25" customHeight="1" x14ac:dyDescent="0.25">
      <c r="B30" s="172" t="s">
        <v>83</v>
      </c>
      <c r="C30" s="326"/>
      <c r="D30" s="174" t="s">
        <v>118</v>
      </c>
      <c r="E30" s="180" t="s">
        <v>386</v>
      </c>
      <c r="F30" s="183" t="s">
        <v>119</v>
      </c>
      <c r="G30" s="183" t="s">
        <v>120</v>
      </c>
      <c r="H30" s="193" t="s">
        <v>88</v>
      </c>
      <c r="I30" s="181">
        <v>1</v>
      </c>
      <c r="J30" s="181" t="s">
        <v>89</v>
      </c>
      <c r="K30" s="173">
        <v>1</v>
      </c>
      <c r="L30" s="182">
        <v>44805</v>
      </c>
      <c r="M30" s="205">
        <v>44957</v>
      </c>
      <c r="N30" s="174" t="s">
        <v>90</v>
      </c>
      <c r="O30" s="169" t="str">
        <f>+O29</f>
        <v>El procedimiento de Generación de Estados Financieros se actualizó, se presentó al Comité de Gestión y desempeño en el mes de enero y fue aprobado</v>
      </c>
      <c r="P30" s="191">
        <v>1</v>
      </c>
      <c r="Q30" s="175">
        <f t="shared" si="5"/>
        <v>1</v>
      </c>
      <c r="R30" s="176">
        <f t="shared" si="0"/>
        <v>1</v>
      </c>
      <c r="S30" s="177" t="str">
        <f t="shared" si="1"/>
        <v>OK</v>
      </c>
      <c r="T30" s="208" t="s">
        <v>121</v>
      </c>
      <c r="U30" s="174" t="s">
        <v>117</v>
      </c>
      <c r="V30" s="171" t="str">
        <f>IF(Q30=100%,IF(Q30&gt;25%,"CUMPLIDA","PENDIENTE"),IF(Q30&lt;100%,"INCUMPLIDA","PENDIENTE"))</f>
        <v>CUMPLIDA</v>
      </c>
      <c r="W30" s="178" t="s">
        <v>94</v>
      </c>
      <c r="X30" s="170" t="s">
        <v>95</v>
      </c>
      <c r="Y30" s="170" t="s">
        <v>96</v>
      </c>
    </row>
    <row r="31" spans="1:25" ht="35.25" customHeight="1" x14ac:dyDescent="0.25">
      <c r="B31" s="172" t="s">
        <v>83</v>
      </c>
      <c r="C31" s="326"/>
      <c r="D31" s="174" t="s">
        <v>122</v>
      </c>
      <c r="E31" s="180" t="s">
        <v>387</v>
      </c>
      <c r="F31" s="192" t="s">
        <v>123</v>
      </c>
      <c r="G31" s="183" t="s">
        <v>124</v>
      </c>
      <c r="H31" s="193" t="s">
        <v>125</v>
      </c>
      <c r="I31" s="181">
        <v>1</v>
      </c>
      <c r="J31" s="184" t="s">
        <v>126</v>
      </c>
      <c r="K31" s="173">
        <v>1</v>
      </c>
      <c r="L31" s="182">
        <v>44805</v>
      </c>
      <c r="M31" s="205">
        <v>44957</v>
      </c>
      <c r="N31" s="207">
        <v>45016</v>
      </c>
      <c r="O31" s="187"/>
      <c r="P31" s="191">
        <v>1</v>
      </c>
      <c r="Q31" s="175">
        <f t="shared" ref="Q31:Q33" si="6">IF(P31="","",IF(OR($I31=0,$I31="",N31=""),"",P31/$I31))</f>
        <v>1</v>
      </c>
      <c r="R31" s="176">
        <f t="shared" ref="R31:R33" si="7">(IF(OR($K31="",Q31=""),"",IF(OR($K31=0,Q31=0),0,IF((Q31*100%)/$K31&gt;100%,100%,(Q31*100%)/$K31))))</f>
        <v>1</v>
      </c>
      <c r="S31" s="177" t="str">
        <f t="shared" si="1"/>
        <v>OK</v>
      </c>
      <c r="T31" s="229" t="s">
        <v>287</v>
      </c>
      <c r="U31" s="172" t="s">
        <v>93</v>
      </c>
      <c r="V31" s="171" t="str">
        <f>IF(Q31=100%,IF(Q31&gt;25%,"CUMPLIDA","PENDIENTE"),IF(Q31&lt;100%,"INCUMPLIDA","PENDIENTE"))</f>
        <v>CUMPLIDA</v>
      </c>
      <c r="W31" s="178" t="s">
        <v>94</v>
      </c>
      <c r="X31" s="170" t="s">
        <v>95</v>
      </c>
      <c r="Y31" s="170" t="s">
        <v>96</v>
      </c>
    </row>
    <row r="32" spans="1:25" ht="35.25" customHeight="1" x14ac:dyDescent="0.25">
      <c r="B32" s="172" t="s">
        <v>83</v>
      </c>
      <c r="C32" s="326"/>
      <c r="D32" s="174" t="s">
        <v>127</v>
      </c>
      <c r="E32" s="180" t="s">
        <v>388</v>
      </c>
      <c r="F32" s="183" t="s">
        <v>128</v>
      </c>
      <c r="G32" s="183" t="s">
        <v>129</v>
      </c>
      <c r="H32" s="193" t="s">
        <v>130</v>
      </c>
      <c r="I32" s="181">
        <v>1</v>
      </c>
      <c r="J32" s="179" t="s">
        <v>131</v>
      </c>
      <c r="K32" s="185">
        <v>1</v>
      </c>
      <c r="L32" s="186">
        <v>44805</v>
      </c>
      <c r="M32" s="206">
        <v>44957</v>
      </c>
      <c r="N32" s="207">
        <v>45016</v>
      </c>
      <c r="O32" s="188" t="s">
        <v>132</v>
      </c>
      <c r="P32" s="190">
        <v>1</v>
      </c>
      <c r="Q32" s="175">
        <f t="shared" si="6"/>
        <v>1</v>
      </c>
      <c r="R32" s="176">
        <f t="shared" si="7"/>
        <v>1</v>
      </c>
      <c r="S32" s="177" t="str">
        <f t="shared" si="1"/>
        <v>OK</v>
      </c>
      <c r="T32" s="204" t="s">
        <v>133</v>
      </c>
      <c r="U32" s="172" t="s">
        <v>93</v>
      </c>
      <c r="V32" s="171" t="str">
        <f t="shared" si="2"/>
        <v>CUMPLIDA</v>
      </c>
      <c r="W32" s="178" t="s">
        <v>94</v>
      </c>
      <c r="X32" s="170" t="s">
        <v>95</v>
      </c>
      <c r="Y32" s="170" t="s">
        <v>96</v>
      </c>
    </row>
    <row r="33" spans="2:25" ht="35.25" customHeight="1" x14ac:dyDescent="0.25">
      <c r="B33" s="172" t="s">
        <v>83</v>
      </c>
      <c r="C33" s="326"/>
      <c r="D33" s="174" t="s">
        <v>127</v>
      </c>
      <c r="E33" s="180" t="s">
        <v>388</v>
      </c>
      <c r="F33" s="183" t="s">
        <v>128</v>
      </c>
      <c r="G33" s="183" t="s">
        <v>134</v>
      </c>
      <c r="H33" s="193" t="s">
        <v>135</v>
      </c>
      <c r="I33" s="181">
        <v>1</v>
      </c>
      <c r="J33" s="179" t="s">
        <v>131</v>
      </c>
      <c r="K33" s="185">
        <v>1</v>
      </c>
      <c r="L33" s="186">
        <v>44805</v>
      </c>
      <c r="M33" s="206">
        <v>44957</v>
      </c>
      <c r="N33" s="207">
        <v>45016</v>
      </c>
      <c r="O33" s="188" t="s">
        <v>136</v>
      </c>
      <c r="P33" s="190">
        <v>1</v>
      </c>
      <c r="Q33" s="175">
        <f t="shared" si="6"/>
        <v>1</v>
      </c>
      <c r="R33" s="176">
        <f t="shared" si="7"/>
        <v>1</v>
      </c>
      <c r="S33" s="177" t="str">
        <f t="shared" si="1"/>
        <v>OK</v>
      </c>
      <c r="T33" s="204" t="s">
        <v>137</v>
      </c>
      <c r="U33" s="172" t="s">
        <v>93</v>
      </c>
      <c r="V33" s="171" t="str">
        <f t="shared" si="2"/>
        <v>CUMPLIDA</v>
      </c>
      <c r="W33" s="178" t="s">
        <v>94</v>
      </c>
      <c r="X33" s="170" t="s">
        <v>95</v>
      </c>
      <c r="Y33" s="170" t="s">
        <v>96</v>
      </c>
    </row>
    <row r="34" spans="2:25" ht="35.25" customHeight="1" x14ac:dyDescent="0.25">
      <c r="B34" s="172" t="s">
        <v>83</v>
      </c>
      <c r="C34" s="326"/>
      <c r="D34" s="174" t="s">
        <v>138</v>
      </c>
      <c r="E34" s="180" t="s">
        <v>389</v>
      </c>
      <c r="F34" s="183" t="s">
        <v>139</v>
      </c>
      <c r="G34" s="183" t="s">
        <v>140</v>
      </c>
      <c r="H34" s="193" t="s">
        <v>141</v>
      </c>
      <c r="I34" s="181">
        <v>1</v>
      </c>
      <c r="J34" s="181" t="s">
        <v>142</v>
      </c>
      <c r="K34" s="173">
        <v>1</v>
      </c>
      <c r="L34" s="182">
        <v>44805</v>
      </c>
      <c r="M34" s="205">
        <v>44957</v>
      </c>
      <c r="N34" s="207">
        <v>45016</v>
      </c>
      <c r="O34" s="189"/>
      <c r="P34" s="191">
        <v>1</v>
      </c>
      <c r="Q34" s="175">
        <f t="shared" si="5"/>
        <v>1</v>
      </c>
      <c r="R34" s="176">
        <f t="shared" si="0"/>
        <v>1</v>
      </c>
      <c r="S34" s="177" t="str">
        <f t="shared" si="1"/>
        <v>OK</v>
      </c>
      <c r="T34" s="204" t="s">
        <v>143</v>
      </c>
      <c r="U34" s="172" t="s">
        <v>93</v>
      </c>
      <c r="V34" s="171" t="str">
        <f>IF(Q34=100%,IF(Q34&gt;25%,"CUMPLIDA","PENDIENTE"),IF(Q34&lt;100%,"INCUMPLIDA","PENDIENTE"))</f>
        <v>CUMPLIDA</v>
      </c>
      <c r="W34" s="178" t="s">
        <v>94</v>
      </c>
      <c r="X34" s="170" t="s">
        <v>95</v>
      </c>
      <c r="Y34" s="170" t="s">
        <v>96</v>
      </c>
    </row>
  </sheetData>
  <mergeCells count="35">
    <mergeCell ref="C25:C34"/>
    <mergeCell ref="N2:V2"/>
    <mergeCell ref="W1:Y2"/>
    <mergeCell ref="N1:V1"/>
    <mergeCell ref="L2:L3"/>
    <mergeCell ref="M2:M3"/>
    <mergeCell ref="B1:E1"/>
    <mergeCell ref="F1:M1"/>
    <mergeCell ref="D4:D6"/>
    <mergeCell ref="E4:E6"/>
    <mergeCell ref="D8:D9"/>
    <mergeCell ref="E8:E9"/>
    <mergeCell ref="A2:A3"/>
    <mergeCell ref="B2:B3"/>
    <mergeCell ref="C2:C3"/>
    <mergeCell ref="J2:J3"/>
    <mergeCell ref="K2:K3"/>
    <mergeCell ref="G2:G3"/>
    <mergeCell ref="I2:I3"/>
    <mergeCell ref="H2:H3"/>
    <mergeCell ref="D2:D3"/>
    <mergeCell ref="E2:E3"/>
    <mergeCell ref="F2:F3"/>
    <mergeCell ref="D22:D23"/>
    <mergeCell ref="E22:E23"/>
    <mergeCell ref="C4:C24"/>
    <mergeCell ref="F4:F6"/>
    <mergeCell ref="F8:F9"/>
    <mergeCell ref="F16:F17"/>
    <mergeCell ref="F18:F20"/>
    <mergeCell ref="F22:F23"/>
    <mergeCell ref="D16:D17"/>
    <mergeCell ref="E16:E17"/>
    <mergeCell ref="D18:D20"/>
    <mergeCell ref="E18:E20"/>
  </mergeCells>
  <conditionalFormatting sqref="S25:S34">
    <cfRule type="containsText" dxfId="129" priority="44" stopIfTrue="1" operator="containsText" text="EN TERMINO">
      <formula>NOT(ISERROR(SEARCH("EN TERMINO",S25)))</formula>
    </cfRule>
    <cfRule type="containsText" priority="45" operator="containsText" text="AMARILLO">
      <formula>NOT(ISERROR(SEARCH("AMARILLO",S25)))</formula>
    </cfRule>
    <cfRule type="containsText" dxfId="128" priority="46" stopIfTrue="1" operator="containsText" text="ALERTA">
      <formula>NOT(ISERROR(SEARCH("ALERTA",S25)))</formula>
    </cfRule>
    <cfRule type="containsText" dxfId="127" priority="47" stopIfTrue="1" operator="containsText" text="OK">
      <formula>NOT(ISERROR(SEARCH("OK",S25)))</formula>
    </cfRule>
  </conditionalFormatting>
  <conditionalFormatting sqref="V25:V34">
    <cfRule type="containsText" dxfId="126" priority="10" operator="containsText" text="INCUMPLIDA">
      <formula>NOT(ISERROR(SEARCH("INCUMPLIDA",V25)))</formula>
    </cfRule>
    <cfRule type="containsText" dxfId="125" priority="11" operator="containsText" text="ATENCIÓN">
      <formula>NOT(ISERROR(SEARCH("ATENCIÓN",V25)))</formula>
    </cfRule>
    <cfRule type="containsText" dxfId="124" priority="12" stopIfTrue="1" operator="containsText" text="Cumplida">
      <formula>NOT(ISERROR(SEARCH("Cumplida",V25)))</formula>
    </cfRule>
    <cfRule type="containsText" dxfId="123" priority="13" stopIfTrue="1" operator="containsText" text="Pendiente">
      <formula>NOT(ISERROR(SEARCH("Pendiente",V25)))</formula>
    </cfRule>
    <cfRule type="containsText" dxfId="122" priority="14" operator="containsText" text="Cumplida">
      <formula>NOT(ISERROR(SEARCH("Cumplida",V25)))</formula>
    </cfRule>
    <cfRule type="containsText" dxfId="121" priority="15" operator="containsText" text="Pendiente">
      <formula>NOT(ISERROR(SEARCH("Pendiente",V25)))</formula>
    </cfRule>
    <cfRule type="containsText" dxfId="120" priority="16" operator="containsText" text="Cumplida">
      <formula>NOT(ISERROR(SEARCH("Cumplida",V25)))</formula>
    </cfRule>
    <cfRule type="containsText" dxfId="119" priority="17" stopIfTrue="1" operator="containsText" text="CUMPLIDA">
      <formula>NOT(ISERROR(SEARCH("CUMPLIDA",V25)))</formula>
    </cfRule>
    <cfRule type="containsText" dxfId="118" priority="18" operator="containsText" text="INCUMPLIDA">
      <formula>NOT(ISERROR(SEARCH("INCUMPLIDA",V25)))</formula>
    </cfRule>
  </conditionalFormatting>
  <conditionalFormatting sqref="W25:W34">
    <cfRule type="containsText" dxfId="117" priority="32" operator="containsText" text="cerrada">
      <formula>NOT(ISERROR(SEARCH("cerrada",W25)))</formula>
    </cfRule>
    <cfRule type="containsText" dxfId="116" priority="33" operator="containsText" text="cerrado">
      <formula>NOT(ISERROR(SEARCH("cerrado",W25)))</formula>
    </cfRule>
    <cfRule type="containsText" dxfId="115" priority="34" operator="containsText" text="Abierto">
      <formula>NOT(ISERROR(SEARCH("Abierto",W25)))</formula>
    </cfRule>
  </conditionalFormatting>
  <conditionalFormatting sqref="W4:W5">
    <cfRule type="containsText" dxfId="114" priority="7" operator="containsText" text="cerrada">
      <formula>NOT(ISERROR(SEARCH("cerrada",W4)))</formula>
    </cfRule>
    <cfRule type="containsText" dxfId="113" priority="8" operator="containsText" text="cerrado">
      <formula>NOT(ISERROR(SEARCH("cerrado",W4)))</formula>
    </cfRule>
    <cfRule type="containsText" dxfId="112" priority="9" operator="containsText" text="Abierto">
      <formula>NOT(ISERROR(SEARCH("Abierto",W4)))</formula>
    </cfRule>
  </conditionalFormatting>
  <conditionalFormatting sqref="W6">
    <cfRule type="containsText" dxfId="111" priority="4" operator="containsText" text="cerrada">
      <formula>NOT(ISERROR(SEARCH("cerrada",W6)))</formula>
    </cfRule>
    <cfRule type="containsText" dxfId="110" priority="5" operator="containsText" text="cerrado">
      <formula>NOT(ISERROR(SEARCH("cerrado",W6)))</formula>
    </cfRule>
    <cfRule type="containsText" dxfId="109" priority="6" operator="containsText" text="Abierto">
      <formula>NOT(ISERROR(SEARCH("Abierto",W6)))</formula>
    </cfRule>
  </conditionalFormatting>
  <conditionalFormatting sqref="W7:W24">
    <cfRule type="containsText" dxfId="108" priority="1" operator="containsText" text="cerrada">
      <formula>NOT(ISERROR(SEARCH("cerrada",W7)))</formula>
    </cfRule>
    <cfRule type="containsText" dxfId="107" priority="2" operator="containsText" text="cerrado">
      <formula>NOT(ISERROR(SEARCH("cerrado",W7)))</formula>
    </cfRule>
    <cfRule type="containsText" dxfId="106" priority="3" operator="containsText" text="Abierto">
      <formula>NOT(ISERROR(SEARCH("Abierto",W7)))</formula>
    </cfRule>
  </conditionalFormatting>
  <dataValidations count="3">
    <dataValidation type="textLength" allowBlank="1" showInputMessage="1" showErrorMessage="1" errorTitle="Entrada no válida" error="Escriba un texto  Maximo 100 Caracteres" promptTitle="Cualquier contenido Maximo 100 Caracteres" sqref="J22:J23 J10:J20 J4:J6">
      <formula1>0</formula1>
      <formula2>100</formula2>
    </dataValidation>
    <dataValidation type="date" allowBlank="1" showInputMessage="1" errorTitle="Entrada no válida" error="Por favor escriba una fecha válida (AAAA/MM/DD)" promptTitle="Ingrese una fecha (AAAA/MM/DD)" sqref="L4:M6 M10:M11">
      <formula1>1900/1/1</formula1>
      <formula2>3000/1/1</formula2>
    </dataValidation>
    <dataValidation type="decimal" allowBlank="1" showInputMessage="1" showErrorMessage="1" errorTitle="Entrada no válida" error="Por favor escriba un número" promptTitle="Escriba un número en esta casilla" sqref="I4:I6 I10">
      <formula1>-999999</formula1>
      <formula2>999999</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356"/>
      <c r="B1" s="356"/>
      <c r="C1" s="356"/>
      <c r="D1" s="356"/>
      <c r="E1" s="356"/>
      <c r="F1" s="356"/>
      <c r="G1" s="356"/>
      <c r="H1" s="355" t="s">
        <v>144</v>
      </c>
      <c r="I1" s="355"/>
      <c r="J1" s="355"/>
      <c r="K1" s="355"/>
      <c r="L1" s="355"/>
      <c r="M1" s="355"/>
      <c r="N1" s="355"/>
      <c r="O1" s="355"/>
      <c r="P1" s="355"/>
      <c r="Q1" s="355"/>
      <c r="R1" s="355"/>
      <c r="S1" s="46"/>
      <c r="T1" s="357" t="s">
        <v>145</v>
      </c>
      <c r="U1" s="357"/>
      <c r="V1" s="357"/>
      <c r="W1" s="357"/>
      <c r="X1" s="357"/>
      <c r="Y1" s="357"/>
      <c r="Z1" s="357"/>
      <c r="AA1" s="357"/>
      <c r="AB1" s="357"/>
      <c r="AC1" s="358" t="s">
        <v>146</v>
      </c>
      <c r="AD1" s="358"/>
      <c r="AE1" s="358"/>
      <c r="AF1" s="358"/>
      <c r="AG1" s="358"/>
      <c r="AH1" s="358"/>
      <c r="AI1" s="358"/>
      <c r="AJ1" s="358"/>
      <c r="AK1" s="51"/>
      <c r="AL1" s="349" t="s">
        <v>147</v>
      </c>
      <c r="AM1" s="349"/>
      <c r="AN1" s="349"/>
      <c r="AO1" s="349"/>
      <c r="AP1" s="349"/>
      <c r="AQ1" s="349"/>
      <c r="AR1" s="349"/>
      <c r="AS1" s="349"/>
      <c r="AT1" s="52"/>
      <c r="AU1" s="352" t="s">
        <v>148</v>
      </c>
      <c r="AV1" s="352"/>
      <c r="AW1" s="352"/>
      <c r="AX1" s="352"/>
      <c r="AY1" s="352"/>
      <c r="AZ1" s="352"/>
      <c r="BA1" s="352"/>
      <c r="BB1" s="352"/>
      <c r="BC1" s="53"/>
      <c r="BD1" s="353" t="s">
        <v>71</v>
      </c>
      <c r="BE1" s="353"/>
      <c r="BF1" s="353"/>
      <c r="BG1" s="353"/>
      <c r="BH1" s="353"/>
      <c r="BI1" s="30"/>
      <c r="BJ1" s="30"/>
      <c r="BK1" s="30"/>
    </row>
    <row r="2" spans="1:63" ht="39.950000000000003" customHeight="1" x14ac:dyDescent="0.25">
      <c r="A2" s="354" t="s">
        <v>149</v>
      </c>
      <c r="B2" s="354" t="s">
        <v>8</v>
      </c>
      <c r="C2" s="354" t="s">
        <v>10</v>
      </c>
      <c r="D2" s="354" t="s">
        <v>150</v>
      </c>
      <c r="E2" s="354" t="s">
        <v>151</v>
      </c>
      <c r="F2" s="354" t="s">
        <v>152</v>
      </c>
      <c r="G2" s="354" t="s">
        <v>14</v>
      </c>
      <c r="H2" s="350" t="s">
        <v>72</v>
      </c>
      <c r="I2" s="355" t="s">
        <v>153</v>
      </c>
      <c r="J2" s="355"/>
      <c r="K2" s="355"/>
      <c r="L2" s="350" t="s">
        <v>154</v>
      </c>
      <c r="M2" s="350" t="s">
        <v>155</v>
      </c>
      <c r="N2" s="350" t="s">
        <v>156</v>
      </c>
      <c r="O2" s="350" t="s">
        <v>27</v>
      </c>
      <c r="P2" s="350" t="s">
        <v>157</v>
      </c>
      <c r="Q2" s="350" t="s">
        <v>158</v>
      </c>
      <c r="R2" s="350" t="s">
        <v>159</v>
      </c>
      <c r="S2" s="44"/>
      <c r="T2" s="351" t="s">
        <v>160</v>
      </c>
      <c r="U2" s="351" t="s">
        <v>161</v>
      </c>
      <c r="V2" s="351" t="s">
        <v>162</v>
      </c>
      <c r="W2" s="351" t="s">
        <v>163</v>
      </c>
      <c r="X2" s="351" t="s">
        <v>164</v>
      </c>
      <c r="Y2" s="351" t="s">
        <v>165</v>
      </c>
      <c r="Z2" s="351" t="s">
        <v>166</v>
      </c>
      <c r="AA2" s="351" t="s">
        <v>167</v>
      </c>
      <c r="AB2" s="45"/>
      <c r="AC2" s="348" t="s">
        <v>168</v>
      </c>
      <c r="AD2" s="348" t="s">
        <v>169</v>
      </c>
      <c r="AE2" s="348" t="s">
        <v>170</v>
      </c>
      <c r="AF2" s="348" t="s">
        <v>171</v>
      </c>
      <c r="AG2" s="348" t="s">
        <v>172</v>
      </c>
      <c r="AH2" s="348" t="s">
        <v>173</v>
      </c>
      <c r="AI2" s="348" t="s">
        <v>174</v>
      </c>
      <c r="AJ2" s="348" t="s">
        <v>175</v>
      </c>
      <c r="AK2" s="43"/>
      <c r="AL2" s="346" t="s">
        <v>76</v>
      </c>
      <c r="AM2" s="346" t="s">
        <v>176</v>
      </c>
      <c r="AN2" s="346" t="s">
        <v>77</v>
      </c>
      <c r="AO2" s="346" t="s">
        <v>78</v>
      </c>
      <c r="AP2" s="346" t="s">
        <v>177</v>
      </c>
      <c r="AQ2" s="346" t="s">
        <v>80</v>
      </c>
      <c r="AR2" s="346" t="s">
        <v>81</v>
      </c>
      <c r="AS2" s="346" t="s">
        <v>82</v>
      </c>
      <c r="AT2" s="48"/>
      <c r="AU2" s="347" t="s">
        <v>76</v>
      </c>
      <c r="AV2" s="47"/>
      <c r="AW2" s="347" t="s">
        <v>176</v>
      </c>
      <c r="AX2" s="347" t="s">
        <v>77</v>
      </c>
      <c r="AY2" s="347" t="s">
        <v>78</v>
      </c>
      <c r="AZ2" s="347" t="s">
        <v>79</v>
      </c>
      <c r="BA2" s="347" t="s">
        <v>80</v>
      </c>
      <c r="BB2" s="347" t="s">
        <v>81</v>
      </c>
      <c r="BC2" s="347" t="s">
        <v>178</v>
      </c>
      <c r="BD2" s="344" t="s">
        <v>49</v>
      </c>
      <c r="BE2" s="344" t="s">
        <v>179</v>
      </c>
      <c r="BF2" s="344" t="s">
        <v>180</v>
      </c>
      <c r="BG2" s="344" t="s">
        <v>181</v>
      </c>
      <c r="BH2" s="345" t="s">
        <v>182</v>
      </c>
      <c r="BI2" s="344" t="s">
        <v>180</v>
      </c>
      <c r="BJ2" s="344" t="s">
        <v>181</v>
      </c>
      <c r="BK2" s="345" t="s">
        <v>182</v>
      </c>
    </row>
    <row r="3" spans="1:63" ht="39.950000000000003" customHeight="1" x14ac:dyDescent="0.25">
      <c r="A3" s="354"/>
      <c r="B3" s="354"/>
      <c r="C3" s="354"/>
      <c r="D3" s="354"/>
      <c r="E3" s="354"/>
      <c r="F3" s="354"/>
      <c r="G3" s="354"/>
      <c r="H3" s="350"/>
      <c r="I3" s="34" t="s">
        <v>183</v>
      </c>
      <c r="J3" s="44" t="s">
        <v>21</v>
      </c>
      <c r="K3" s="44" t="s">
        <v>23</v>
      </c>
      <c r="L3" s="350"/>
      <c r="M3" s="350"/>
      <c r="N3" s="350"/>
      <c r="O3" s="350"/>
      <c r="P3" s="350"/>
      <c r="Q3" s="350"/>
      <c r="R3" s="350"/>
      <c r="S3" s="44" t="s">
        <v>184</v>
      </c>
      <c r="T3" s="351"/>
      <c r="U3" s="351"/>
      <c r="V3" s="351"/>
      <c r="W3" s="351"/>
      <c r="X3" s="351"/>
      <c r="Y3" s="351"/>
      <c r="Z3" s="351"/>
      <c r="AA3" s="351"/>
      <c r="AB3" s="45" t="s">
        <v>49</v>
      </c>
      <c r="AC3" s="348"/>
      <c r="AD3" s="348"/>
      <c r="AE3" s="348"/>
      <c r="AF3" s="348"/>
      <c r="AG3" s="348"/>
      <c r="AH3" s="348"/>
      <c r="AI3" s="348"/>
      <c r="AJ3" s="348"/>
      <c r="AK3" s="43" t="s">
        <v>49</v>
      </c>
      <c r="AL3" s="346"/>
      <c r="AM3" s="346"/>
      <c r="AN3" s="346"/>
      <c r="AO3" s="346"/>
      <c r="AP3" s="346"/>
      <c r="AQ3" s="346"/>
      <c r="AR3" s="346"/>
      <c r="AS3" s="346"/>
      <c r="AT3" s="48" t="s">
        <v>49</v>
      </c>
      <c r="AU3" s="347"/>
      <c r="AV3" s="47" t="s">
        <v>185</v>
      </c>
      <c r="AW3" s="347"/>
      <c r="AX3" s="347"/>
      <c r="AY3" s="347"/>
      <c r="AZ3" s="347"/>
      <c r="BA3" s="347"/>
      <c r="BB3" s="347"/>
      <c r="BC3" s="347"/>
      <c r="BD3" s="344"/>
      <c r="BE3" s="344"/>
      <c r="BF3" s="344"/>
      <c r="BG3" s="344"/>
      <c r="BH3" s="345"/>
      <c r="BI3" s="344"/>
      <c r="BJ3" s="344"/>
      <c r="BK3" s="345"/>
    </row>
    <row r="4" spans="1:63" ht="39.950000000000003" customHeight="1" x14ac:dyDescent="0.25">
      <c r="A4" s="1" t="s">
        <v>186</v>
      </c>
      <c r="B4" s="1" t="s">
        <v>187</v>
      </c>
      <c r="C4" s="1" t="s">
        <v>188</v>
      </c>
      <c r="D4" s="1" t="s">
        <v>186</v>
      </c>
      <c r="E4" s="1" t="s">
        <v>189</v>
      </c>
      <c r="F4" s="1" t="s">
        <v>187</v>
      </c>
      <c r="G4" s="1" t="s">
        <v>190</v>
      </c>
      <c r="H4" s="2" t="s">
        <v>191</v>
      </c>
      <c r="I4" s="35" t="s">
        <v>192</v>
      </c>
      <c r="J4" s="2"/>
      <c r="K4" s="2" t="s">
        <v>193</v>
      </c>
      <c r="L4" s="2" t="s">
        <v>187</v>
      </c>
      <c r="M4" s="2" t="s">
        <v>187</v>
      </c>
      <c r="N4" s="2" t="s">
        <v>194</v>
      </c>
      <c r="O4" s="2" t="s">
        <v>187</v>
      </c>
      <c r="P4" s="2" t="s">
        <v>195</v>
      </c>
      <c r="Q4" s="2" t="s">
        <v>186</v>
      </c>
      <c r="R4" s="2" t="s">
        <v>186</v>
      </c>
      <c r="S4" s="2" t="s">
        <v>186</v>
      </c>
      <c r="T4" s="26" t="s">
        <v>186</v>
      </c>
      <c r="U4" s="26" t="s">
        <v>196</v>
      </c>
      <c r="V4" s="26" t="s">
        <v>197</v>
      </c>
      <c r="W4" s="26" t="s">
        <v>198</v>
      </c>
      <c r="X4" s="26" t="s">
        <v>198</v>
      </c>
      <c r="Y4" s="26" t="s">
        <v>194</v>
      </c>
      <c r="Z4" s="26" t="s">
        <v>199</v>
      </c>
      <c r="AA4" s="26" t="s">
        <v>187</v>
      </c>
      <c r="AB4" s="26" t="s">
        <v>200</v>
      </c>
      <c r="AC4" s="27" t="s">
        <v>186</v>
      </c>
      <c r="AD4" s="27" t="s">
        <v>196</v>
      </c>
      <c r="AE4" s="27" t="s">
        <v>197</v>
      </c>
      <c r="AF4" s="27" t="s">
        <v>198</v>
      </c>
      <c r="AG4" s="27" t="s">
        <v>198</v>
      </c>
      <c r="AH4" s="27" t="s">
        <v>194</v>
      </c>
      <c r="AI4" s="27" t="s">
        <v>199</v>
      </c>
      <c r="AJ4" s="27" t="s">
        <v>187</v>
      </c>
      <c r="AK4" s="27"/>
      <c r="AL4" s="28" t="s">
        <v>186</v>
      </c>
      <c r="AM4" s="28" t="s">
        <v>196</v>
      </c>
      <c r="AN4" s="28" t="s">
        <v>197</v>
      </c>
      <c r="AO4" s="28" t="s">
        <v>198</v>
      </c>
      <c r="AP4" s="28" t="s">
        <v>198</v>
      </c>
      <c r="AQ4" s="28" t="s">
        <v>194</v>
      </c>
      <c r="AR4" s="28" t="s">
        <v>199</v>
      </c>
      <c r="AS4" s="28" t="s">
        <v>187</v>
      </c>
      <c r="AT4" s="28"/>
      <c r="AU4" s="29" t="s">
        <v>186</v>
      </c>
      <c r="AV4" s="29"/>
      <c r="AW4" s="29" t="s">
        <v>196</v>
      </c>
      <c r="AX4" s="29" t="s">
        <v>197</v>
      </c>
      <c r="AY4" s="29" t="s">
        <v>198</v>
      </c>
      <c r="AZ4" s="29" t="s">
        <v>198</v>
      </c>
      <c r="BA4" s="29" t="s">
        <v>194</v>
      </c>
      <c r="BB4" s="29" t="s">
        <v>199</v>
      </c>
      <c r="BC4" s="29"/>
      <c r="BD4" s="50" t="s">
        <v>200</v>
      </c>
      <c r="BE4" s="50"/>
      <c r="BF4" s="50" t="s">
        <v>200</v>
      </c>
      <c r="BG4" s="50" t="s">
        <v>187</v>
      </c>
      <c r="BH4" s="345"/>
      <c r="BI4" s="50" t="s">
        <v>200</v>
      </c>
      <c r="BJ4" s="50" t="s">
        <v>187</v>
      </c>
      <c r="BK4" s="345"/>
    </row>
    <row r="5" spans="1:63" ht="39.950000000000003" customHeight="1" x14ac:dyDescent="0.25">
      <c r="A5" s="58"/>
      <c r="B5" s="49" t="s">
        <v>201</v>
      </c>
      <c r="C5" s="338" t="s">
        <v>202</v>
      </c>
      <c r="D5" s="123">
        <v>44677</v>
      </c>
      <c r="E5" s="104" t="s">
        <v>203</v>
      </c>
      <c r="F5" s="124" t="s">
        <v>204</v>
      </c>
      <c r="G5" s="124" t="s">
        <v>205</v>
      </c>
      <c r="H5" s="54" t="s">
        <v>206</v>
      </c>
      <c r="I5" s="54" t="s">
        <v>207</v>
      </c>
      <c r="J5" s="54" t="s">
        <v>208</v>
      </c>
      <c r="K5" s="40">
        <v>1</v>
      </c>
      <c r="L5" s="40" t="s">
        <v>209</v>
      </c>
      <c r="M5" s="54" t="s">
        <v>210</v>
      </c>
      <c r="N5" s="54" t="s">
        <v>211</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201</v>
      </c>
      <c r="C6" s="339"/>
      <c r="D6" s="123">
        <v>44677</v>
      </c>
      <c r="E6" s="104" t="s">
        <v>203</v>
      </c>
      <c r="F6" s="124" t="s">
        <v>204</v>
      </c>
      <c r="G6" s="125" t="s">
        <v>212</v>
      </c>
      <c r="H6" s="54" t="s">
        <v>213</v>
      </c>
      <c r="I6" s="54" t="s">
        <v>214</v>
      </c>
      <c r="J6" s="54" t="s">
        <v>215</v>
      </c>
      <c r="K6" s="40">
        <v>1</v>
      </c>
      <c r="L6" s="40" t="s">
        <v>209</v>
      </c>
      <c r="M6" s="54" t="s">
        <v>210</v>
      </c>
      <c r="N6" s="54" t="s">
        <v>211</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201</v>
      </c>
      <c r="C7" s="339"/>
      <c r="D7" s="123">
        <v>44677</v>
      </c>
      <c r="E7" s="104" t="s">
        <v>203</v>
      </c>
      <c r="F7" s="124" t="s">
        <v>216</v>
      </c>
      <c r="G7" s="125" t="s">
        <v>217</v>
      </c>
      <c r="H7" s="54" t="s">
        <v>218</v>
      </c>
      <c r="I7" s="54" t="s">
        <v>219</v>
      </c>
      <c r="J7" s="54" t="s">
        <v>220</v>
      </c>
      <c r="K7" s="40">
        <v>1</v>
      </c>
      <c r="L7" s="40" t="s">
        <v>209</v>
      </c>
      <c r="M7" s="54" t="s">
        <v>210</v>
      </c>
      <c r="N7" s="54" t="s">
        <v>211</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201</v>
      </c>
      <c r="C8" s="339"/>
      <c r="D8" s="123">
        <v>44677</v>
      </c>
      <c r="E8" s="104" t="s">
        <v>203</v>
      </c>
      <c r="F8" s="125" t="s">
        <v>221</v>
      </c>
      <c r="G8" s="125" t="s">
        <v>222</v>
      </c>
      <c r="H8" s="126" t="s">
        <v>223</v>
      </c>
      <c r="I8" s="54" t="s">
        <v>224</v>
      </c>
      <c r="J8" s="126" t="s">
        <v>225</v>
      </c>
      <c r="K8" s="40">
        <v>2</v>
      </c>
      <c r="L8" s="127" t="s">
        <v>226</v>
      </c>
      <c r="M8" s="126" t="s">
        <v>210</v>
      </c>
      <c r="N8" s="126" t="s">
        <v>211</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201</v>
      </c>
      <c r="C9" s="339"/>
      <c r="D9" s="123">
        <v>44677</v>
      </c>
      <c r="E9" s="104" t="s">
        <v>203</v>
      </c>
      <c r="F9" s="125" t="s">
        <v>221</v>
      </c>
      <c r="G9" s="125" t="s">
        <v>227</v>
      </c>
      <c r="H9" s="126" t="s">
        <v>228</v>
      </c>
      <c r="I9" s="126" t="s">
        <v>229</v>
      </c>
      <c r="J9" s="54" t="s">
        <v>220</v>
      </c>
      <c r="K9" s="40">
        <v>1</v>
      </c>
      <c r="L9" s="40" t="s">
        <v>226</v>
      </c>
      <c r="M9" s="54" t="s">
        <v>210</v>
      </c>
      <c r="N9" s="54" t="s">
        <v>211</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201</v>
      </c>
      <c r="C10" s="339"/>
      <c r="D10" s="123">
        <v>44677</v>
      </c>
      <c r="E10" s="104" t="s">
        <v>203</v>
      </c>
      <c r="F10" s="125" t="s">
        <v>221</v>
      </c>
      <c r="G10" s="125" t="s">
        <v>230</v>
      </c>
      <c r="H10" s="126" t="s">
        <v>231</v>
      </c>
      <c r="I10" s="126" t="s">
        <v>232</v>
      </c>
      <c r="J10" s="126" t="s">
        <v>233</v>
      </c>
      <c r="K10" s="54">
        <v>3</v>
      </c>
      <c r="L10" s="126" t="s">
        <v>209</v>
      </c>
      <c r="M10" s="126" t="s">
        <v>210</v>
      </c>
      <c r="N10" s="126" t="s">
        <v>211</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201</v>
      </c>
      <c r="C11" s="339"/>
      <c r="D11" s="123">
        <v>44677</v>
      </c>
      <c r="E11" s="104" t="s">
        <v>203</v>
      </c>
      <c r="F11" s="341" t="s">
        <v>221</v>
      </c>
      <c r="G11" s="342" t="s">
        <v>234</v>
      </c>
      <c r="H11" s="54" t="s">
        <v>235</v>
      </c>
      <c r="I11" s="54" t="s">
        <v>236</v>
      </c>
      <c r="J11" s="54" t="s">
        <v>237</v>
      </c>
      <c r="K11" s="40">
        <v>2</v>
      </c>
      <c r="L11" s="40" t="s">
        <v>226</v>
      </c>
      <c r="M11" s="54" t="s">
        <v>210</v>
      </c>
      <c r="N11" s="54" t="s">
        <v>211</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201</v>
      </c>
      <c r="C12" s="339"/>
      <c r="D12" s="123">
        <v>44677</v>
      </c>
      <c r="E12" s="104" t="s">
        <v>203</v>
      </c>
      <c r="F12" s="341"/>
      <c r="G12" s="342"/>
      <c r="H12" s="126" t="s">
        <v>238</v>
      </c>
      <c r="I12" s="54" t="s">
        <v>239</v>
      </c>
      <c r="J12" s="54" t="s">
        <v>220</v>
      </c>
      <c r="K12" s="40">
        <v>1</v>
      </c>
      <c r="L12" s="40" t="s">
        <v>226</v>
      </c>
      <c r="M12" s="54" t="s">
        <v>210</v>
      </c>
      <c r="N12" s="54" t="s">
        <v>211</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201</v>
      </c>
      <c r="C13" s="339"/>
      <c r="D13" s="123">
        <v>44677</v>
      </c>
      <c r="E13" s="104" t="s">
        <v>203</v>
      </c>
      <c r="F13" s="343" t="s">
        <v>240</v>
      </c>
      <c r="G13" s="342" t="s">
        <v>241</v>
      </c>
      <c r="H13" s="54" t="s">
        <v>242</v>
      </c>
      <c r="I13" s="54" t="s">
        <v>243</v>
      </c>
      <c r="J13" s="54" t="s">
        <v>244</v>
      </c>
      <c r="K13" s="40">
        <v>2</v>
      </c>
      <c r="L13" s="40" t="s">
        <v>226</v>
      </c>
      <c r="M13" s="54" t="s">
        <v>210</v>
      </c>
      <c r="N13" s="54" t="s">
        <v>211</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201</v>
      </c>
      <c r="C14" s="339"/>
      <c r="D14" s="123">
        <v>44677</v>
      </c>
      <c r="E14" s="104" t="s">
        <v>203</v>
      </c>
      <c r="F14" s="343"/>
      <c r="G14" s="342"/>
      <c r="H14" s="54" t="s">
        <v>245</v>
      </c>
      <c r="I14" s="54" t="s">
        <v>246</v>
      </c>
      <c r="J14" s="54" t="s">
        <v>247</v>
      </c>
      <c r="K14" s="40">
        <v>1</v>
      </c>
      <c r="L14" s="40" t="s">
        <v>226</v>
      </c>
      <c r="M14" s="54" t="s">
        <v>210</v>
      </c>
      <c r="N14" s="54" t="s">
        <v>211</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201</v>
      </c>
      <c r="C15" s="339"/>
      <c r="D15" s="123">
        <v>44677</v>
      </c>
      <c r="E15" s="104" t="s">
        <v>203</v>
      </c>
      <c r="F15" s="342" t="s">
        <v>248</v>
      </c>
      <c r="G15" s="342" t="s">
        <v>249</v>
      </c>
      <c r="H15" s="54" t="s">
        <v>250</v>
      </c>
      <c r="I15" s="54" t="s">
        <v>251</v>
      </c>
      <c r="J15" s="54" t="s">
        <v>252</v>
      </c>
      <c r="K15" s="40">
        <v>3</v>
      </c>
      <c r="L15" s="40" t="s">
        <v>226</v>
      </c>
      <c r="M15" s="54" t="s">
        <v>210</v>
      </c>
      <c r="N15" s="54" t="s">
        <v>211</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201</v>
      </c>
      <c r="C16" s="340"/>
      <c r="D16" s="123">
        <v>44677</v>
      </c>
      <c r="E16" s="104" t="s">
        <v>203</v>
      </c>
      <c r="F16" s="342"/>
      <c r="G16" s="342"/>
      <c r="H16" s="54" t="s">
        <v>253</v>
      </c>
      <c r="I16" s="54" t="s">
        <v>254</v>
      </c>
      <c r="J16" s="54" t="s">
        <v>255</v>
      </c>
      <c r="K16" s="40">
        <v>1</v>
      </c>
      <c r="L16" s="40" t="s">
        <v>226</v>
      </c>
      <c r="M16" s="54" t="s">
        <v>210</v>
      </c>
      <c r="N16" s="54" t="s">
        <v>211</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filterColumn colId="12">
      <filters>
        <filter val="Unidad de Loterias"/>
      </filters>
    </filterColumn>
  </autoFilter>
  <mergeCells count="70">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BF2:BF3"/>
    <mergeCell ref="AS2:AS3"/>
    <mergeCell ref="AU2:AU3"/>
    <mergeCell ref="AW2:AW3"/>
    <mergeCell ref="AX2:AX3"/>
    <mergeCell ref="AY2:AY3"/>
    <mergeCell ref="AZ2:AZ3"/>
    <mergeCell ref="BA2:BA3"/>
    <mergeCell ref="BB2:BB3"/>
    <mergeCell ref="BC2:BC3"/>
    <mergeCell ref="BD2:BD3"/>
    <mergeCell ref="BE2:BE3"/>
    <mergeCell ref="BG2:BG3"/>
    <mergeCell ref="BH2:BH4"/>
    <mergeCell ref="BI2:BI3"/>
    <mergeCell ref="BJ2:BJ3"/>
    <mergeCell ref="BK2:BK4"/>
    <mergeCell ref="C5:C16"/>
    <mergeCell ref="F11:F12"/>
    <mergeCell ref="G11:G12"/>
    <mergeCell ref="F13:F14"/>
    <mergeCell ref="G13:G14"/>
    <mergeCell ref="F15:F16"/>
    <mergeCell ref="G15:G16"/>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356"/>
      <c r="B1" s="356"/>
      <c r="C1" s="356"/>
      <c r="D1" s="356"/>
      <c r="E1" s="356"/>
      <c r="F1" s="356"/>
      <c r="G1" s="356"/>
      <c r="H1" s="356"/>
      <c r="I1" s="355" t="s">
        <v>144</v>
      </c>
      <c r="J1" s="355"/>
      <c r="K1" s="355"/>
      <c r="L1" s="355"/>
      <c r="M1" s="355"/>
      <c r="N1" s="355"/>
      <c r="O1" s="355"/>
      <c r="P1" s="355"/>
      <c r="Q1" s="355"/>
      <c r="R1" s="355"/>
      <c r="S1" s="355"/>
      <c r="T1" s="46"/>
      <c r="U1" s="357" t="s">
        <v>145</v>
      </c>
      <c r="V1" s="357"/>
      <c r="W1" s="357"/>
      <c r="X1" s="357"/>
      <c r="Y1" s="357"/>
      <c r="Z1" s="357"/>
      <c r="AA1" s="357"/>
      <c r="AB1" s="357"/>
      <c r="AC1" s="357"/>
      <c r="AD1" s="358" t="s">
        <v>146</v>
      </c>
      <c r="AE1" s="358"/>
      <c r="AF1" s="358"/>
      <c r="AG1" s="358"/>
      <c r="AH1" s="358"/>
      <c r="AI1" s="358"/>
      <c r="AJ1" s="358"/>
      <c r="AK1" s="358"/>
      <c r="AL1" s="51"/>
      <c r="AM1" s="349" t="s">
        <v>147</v>
      </c>
      <c r="AN1" s="349"/>
      <c r="AO1" s="349"/>
      <c r="AP1" s="349"/>
      <c r="AQ1" s="349"/>
      <c r="AR1" s="349"/>
      <c r="AS1" s="349"/>
      <c r="AT1" s="349"/>
      <c r="AU1" s="52"/>
      <c r="AV1" s="352" t="s">
        <v>148</v>
      </c>
      <c r="AW1" s="352"/>
      <c r="AX1" s="352"/>
      <c r="AY1" s="352"/>
      <c r="AZ1" s="352"/>
      <c r="BA1" s="352"/>
      <c r="BB1" s="352"/>
      <c r="BC1" s="352"/>
      <c r="BD1" s="53"/>
      <c r="BE1" s="353" t="s">
        <v>71</v>
      </c>
      <c r="BF1" s="353"/>
      <c r="BG1" s="353"/>
      <c r="BH1" s="353"/>
      <c r="BI1" s="353"/>
    </row>
    <row r="2" spans="1:61" ht="39.950000000000003" customHeight="1" x14ac:dyDescent="0.25">
      <c r="A2" s="354" t="s">
        <v>149</v>
      </c>
      <c r="B2" s="354" t="s">
        <v>8</v>
      </c>
      <c r="C2" s="354" t="s">
        <v>10</v>
      </c>
      <c r="D2" s="354" t="s">
        <v>150</v>
      </c>
      <c r="E2" s="354" t="s">
        <v>151</v>
      </c>
      <c r="F2" s="354" t="s">
        <v>152</v>
      </c>
      <c r="G2" s="354" t="s">
        <v>12</v>
      </c>
      <c r="H2" s="354" t="s">
        <v>14</v>
      </c>
      <c r="I2" s="350" t="s">
        <v>72</v>
      </c>
      <c r="J2" s="355" t="s">
        <v>153</v>
      </c>
      <c r="K2" s="355"/>
      <c r="L2" s="355"/>
      <c r="M2" s="350" t="s">
        <v>154</v>
      </c>
      <c r="N2" s="350" t="s">
        <v>155</v>
      </c>
      <c r="O2" s="350" t="s">
        <v>156</v>
      </c>
      <c r="P2" s="350" t="s">
        <v>27</v>
      </c>
      <c r="Q2" s="350" t="s">
        <v>157</v>
      </c>
      <c r="R2" s="350" t="s">
        <v>158</v>
      </c>
      <c r="S2" s="350" t="s">
        <v>159</v>
      </c>
      <c r="T2" s="44"/>
      <c r="U2" s="351" t="s">
        <v>160</v>
      </c>
      <c r="V2" s="351" t="s">
        <v>161</v>
      </c>
      <c r="W2" s="351" t="s">
        <v>162</v>
      </c>
      <c r="X2" s="351" t="s">
        <v>163</v>
      </c>
      <c r="Y2" s="351" t="s">
        <v>164</v>
      </c>
      <c r="Z2" s="351" t="s">
        <v>165</v>
      </c>
      <c r="AA2" s="351" t="s">
        <v>166</v>
      </c>
      <c r="AB2" s="351" t="s">
        <v>167</v>
      </c>
      <c r="AC2" s="45"/>
      <c r="AD2" s="348" t="s">
        <v>168</v>
      </c>
      <c r="AE2" s="348" t="s">
        <v>256</v>
      </c>
      <c r="AF2" s="348" t="s">
        <v>170</v>
      </c>
      <c r="AG2" s="348" t="s">
        <v>171</v>
      </c>
      <c r="AH2" s="348" t="s">
        <v>172</v>
      </c>
      <c r="AI2" s="348" t="s">
        <v>173</v>
      </c>
      <c r="AJ2" s="348" t="s">
        <v>174</v>
      </c>
      <c r="AK2" s="348" t="s">
        <v>175</v>
      </c>
      <c r="AL2" s="43"/>
      <c r="AM2" s="346" t="s">
        <v>76</v>
      </c>
      <c r="AN2" s="346" t="s">
        <v>176</v>
      </c>
      <c r="AO2" s="346" t="s">
        <v>77</v>
      </c>
      <c r="AP2" s="346" t="s">
        <v>78</v>
      </c>
      <c r="AQ2" s="346" t="s">
        <v>177</v>
      </c>
      <c r="AR2" s="346" t="s">
        <v>80</v>
      </c>
      <c r="AS2" s="346" t="s">
        <v>81</v>
      </c>
      <c r="AT2" s="346" t="s">
        <v>82</v>
      </c>
      <c r="AU2" s="48"/>
      <c r="AV2" s="347" t="s">
        <v>76</v>
      </c>
      <c r="AW2" s="47"/>
      <c r="AX2" s="347" t="s">
        <v>176</v>
      </c>
      <c r="AY2" s="347" t="s">
        <v>77</v>
      </c>
      <c r="AZ2" s="347" t="s">
        <v>78</v>
      </c>
      <c r="BA2" s="347" t="s">
        <v>79</v>
      </c>
      <c r="BB2" s="347" t="s">
        <v>80</v>
      </c>
      <c r="BC2" s="347" t="s">
        <v>81</v>
      </c>
      <c r="BD2" s="347" t="s">
        <v>178</v>
      </c>
      <c r="BE2" s="344" t="s">
        <v>49</v>
      </c>
      <c r="BF2" s="344" t="s">
        <v>179</v>
      </c>
      <c r="BG2" s="344" t="s">
        <v>180</v>
      </c>
      <c r="BH2" s="344" t="s">
        <v>181</v>
      </c>
      <c r="BI2" s="345" t="s">
        <v>182</v>
      </c>
    </row>
    <row r="3" spans="1:61" ht="39.950000000000003" customHeight="1" x14ac:dyDescent="0.25">
      <c r="A3" s="354"/>
      <c r="B3" s="354"/>
      <c r="C3" s="354"/>
      <c r="D3" s="354"/>
      <c r="E3" s="354"/>
      <c r="F3" s="354"/>
      <c r="G3" s="354"/>
      <c r="H3" s="354"/>
      <c r="I3" s="350"/>
      <c r="J3" s="34" t="s">
        <v>183</v>
      </c>
      <c r="K3" s="44" t="s">
        <v>21</v>
      </c>
      <c r="L3" s="44" t="s">
        <v>23</v>
      </c>
      <c r="M3" s="350"/>
      <c r="N3" s="350"/>
      <c r="O3" s="350"/>
      <c r="P3" s="350"/>
      <c r="Q3" s="350"/>
      <c r="R3" s="350"/>
      <c r="S3" s="350"/>
      <c r="T3" s="44" t="s">
        <v>184</v>
      </c>
      <c r="U3" s="351"/>
      <c r="V3" s="351"/>
      <c r="W3" s="351"/>
      <c r="X3" s="351"/>
      <c r="Y3" s="351"/>
      <c r="Z3" s="351"/>
      <c r="AA3" s="351"/>
      <c r="AB3" s="351"/>
      <c r="AC3" s="45" t="s">
        <v>49</v>
      </c>
      <c r="AD3" s="348"/>
      <c r="AE3" s="348"/>
      <c r="AF3" s="348"/>
      <c r="AG3" s="348"/>
      <c r="AH3" s="348"/>
      <c r="AI3" s="348"/>
      <c r="AJ3" s="348"/>
      <c r="AK3" s="348"/>
      <c r="AL3" s="43" t="s">
        <v>49</v>
      </c>
      <c r="AM3" s="346"/>
      <c r="AN3" s="346"/>
      <c r="AO3" s="346"/>
      <c r="AP3" s="346"/>
      <c r="AQ3" s="346"/>
      <c r="AR3" s="346"/>
      <c r="AS3" s="346"/>
      <c r="AT3" s="346"/>
      <c r="AU3" s="48" t="s">
        <v>49</v>
      </c>
      <c r="AV3" s="347"/>
      <c r="AW3" s="47" t="s">
        <v>185</v>
      </c>
      <c r="AX3" s="347"/>
      <c r="AY3" s="347"/>
      <c r="AZ3" s="347"/>
      <c r="BA3" s="347"/>
      <c r="BB3" s="347"/>
      <c r="BC3" s="347"/>
      <c r="BD3" s="347"/>
      <c r="BE3" s="344"/>
      <c r="BF3" s="344"/>
      <c r="BG3" s="344"/>
      <c r="BH3" s="344"/>
      <c r="BI3" s="345"/>
    </row>
    <row r="4" spans="1:61" ht="39.950000000000003" customHeight="1" x14ac:dyDescent="0.25">
      <c r="A4" s="1" t="s">
        <v>186</v>
      </c>
      <c r="B4" s="1" t="s">
        <v>187</v>
      </c>
      <c r="C4" s="1" t="s">
        <v>188</v>
      </c>
      <c r="D4" s="1" t="s">
        <v>186</v>
      </c>
      <c r="E4" s="1" t="s">
        <v>189</v>
      </c>
      <c r="F4" s="1" t="s">
        <v>187</v>
      </c>
      <c r="G4" s="1"/>
      <c r="H4" s="1" t="s">
        <v>190</v>
      </c>
      <c r="I4" s="2" t="s">
        <v>191</v>
      </c>
      <c r="J4" s="35" t="s">
        <v>192</v>
      </c>
      <c r="K4" s="2"/>
      <c r="L4" s="2" t="s">
        <v>193</v>
      </c>
      <c r="M4" s="2" t="s">
        <v>187</v>
      </c>
      <c r="N4" s="2" t="s">
        <v>187</v>
      </c>
      <c r="O4" s="2" t="s">
        <v>194</v>
      </c>
      <c r="P4" s="2" t="s">
        <v>187</v>
      </c>
      <c r="Q4" s="2" t="s">
        <v>195</v>
      </c>
      <c r="R4" s="2" t="s">
        <v>186</v>
      </c>
      <c r="S4" s="2" t="s">
        <v>186</v>
      </c>
      <c r="T4" s="2" t="s">
        <v>186</v>
      </c>
      <c r="U4" s="26" t="s">
        <v>186</v>
      </c>
      <c r="V4" s="26" t="s">
        <v>196</v>
      </c>
      <c r="W4" s="26" t="s">
        <v>197</v>
      </c>
      <c r="X4" s="26" t="s">
        <v>198</v>
      </c>
      <c r="Y4" s="26" t="s">
        <v>198</v>
      </c>
      <c r="Z4" s="26" t="s">
        <v>194</v>
      </c>
      <c r="AA4" s="26" t="s">
        <v>199</v>
      </c>
      <c r="AB4" s="26" t="s">
        <v>187</v>
      </c>
      <c r="AC4" s="26" t="s">
        <v>200</v>
      </c>
      <c r="AD4" s="27" t="s">
        <v>186</v>
      </c>
      <c r="AE4" s="27"/>
      <c r="AF4" s="27" t="s">
        <v>257</v>
      </c>
      <c r="AG4" s="27" t="s">
        <v>198</v>
      </c>
      <c r="AH4" s="27" t="s">
        <v>198</v>
      </c>
      <c r="AI4" s="27" t="s">
        <v>194</v>
      </c>
      <c r="AJ4" s="27" t="s">
        <v>199</v>
      </c>
      <c r="AK4" s="27" t="s">
        <v>187</v>
      </c>
      <c r="AL4" s="27"/>
      <c r="AM4" s="28" t="s">
        <v>186</v>
      </c>
      <c r="AN4" s="28" t="s">
        <v>196</v>
      </c>
      <c r="AO4" s="28" t="s">
        <v>197</v>
      </c>
      <c r="AP4" s="28" t="s">
        <v>198</v>
      </c>
      <c r="AQ4" s="28" t="s">
        <v>198</v>
      </c>
      <c r="AR4" s="28" t="s">
        <v>194</v>
      </c>
      <c r="AS4" s="28" t="s">
        <v>199</v>
      </c>
      <c r="AT4" s="28" t="s">
        <v>187</v>
      </c>
      <c r="AU4" s="28"/>
      <c r="AV4" s="29" t="s">
        <v>186</v>
      </c>
      <c r="AW4" s="29"/>
      <c r="AX4" s="29" t="s">
        <v>196</v>
      </c>
      <c r="AY4" s="29" t="s">
        <v>197</v>
      </c>
      <c r="AZ4" s="29" t="s">
        <v>198</v>
      </c>
      <c r="BA4" s="29" t="s">
        <v>198</v>
      </c>
      <c r="BB4" s="29" t="s">
        <v>194</v>
      </c>
      <c r="BC4" s="29" t="s">
        <v>199</v>
      </c>
      <c r="BD4" s="29"/>
      <c r="BE4" s="50" t="s">
        <v>200</v>
      </c>
      <c r="BF4" s="50"/>
      <c r="BG4" s="50" t="s">
        <v>200</v>
      </c>
      <c r="BH4" s="50" t="s">
        <v>187</v>
      </c>
      <c r="BI4" s="345"/>
    </row>
    <row r="5" spans="1:61" ht="159.75" customHeight="1" x14ac:dyDescent="0.25">
      <c r="A5" s="58"/>
      <c r="B5" s="49" t="s">
        <v>201</v>
      </c>
      <c r="C5" s="363" t="s">
        <v>258</v>
      </c>
      <c r="D5" s="364">
        <v>44670</v>
      </c>
      <c r="E5" s="365" t="s">
        <v>259</v>
      </c>
      <c r="F5" s="102" t="s">
        <v>260</v>
      </c>
      <c r="G5" s="367">
        <v>142</v>
      </c>
      <c r="H5" s="372" t="s">
        <v>261</v>
      </c>
      <c r="I5" s="366" t="s">
        <v>262</v>
      </c>
      <c r="J5" s="130" t="s">
        <v>263</v>
      </c>
      <c r="K5" s="130" t="s">
        <v>264</v>
      </c>
      <c r="L5" s="112">
        <v>1</v>
      </c>
      <c r="M5" s="112" t="s">
        <v>209</v>
      </c>
      <c r="N5" s="112" t="s">
        <v>265</v>
      </c>
      <c r="O5" s="130" t="s">
        <v>266</v>
      </c>
      <c r="P5" s="31">
        <v>1</v>
      </c>
      <c r="Q5" s="5"/>
      <c r="R5" s="131">
        <v>44685</v>
      </c>
      <c r="S5" s="139">
        <v>44685</v>
      </c>
      <c r="T5" s="107"/>
      <c r="U5" s="108"/>
      <c r="V5" s="109"/>
      <c r="W5" s="40"/>
      <c r="X5" s="100"/>
      <c r="Y5" s="110"/>
      <c r="Z5" s="40"/>
      <c r="AA5" s="111"/>
      <c r="AB5" s="42"/>
      <c r="AC5" s="112"/>
      <c r="AD5" s="113">
        <v>44742</v>
      </c>
      <c r="AE5" s="114" t="s">
        <v>267</v>
      </c>
      <c r="AF5" s="40">
        <v>1</v>
      </c>
      <c r="AG5" s="100">
        <f>IF(AF5="","",IF(OR($L5=0,$L5="",AD5=""),"",AF5/$L5))</f>
        <v>1</v>
      </c>
      <c r="AH5" s="117">
        <f>(IF(OR($P5="",AG5=""),"",IF(OR($P5=0,AG5=0),0,IF((AG5*100%)/$P5&gt;100%,100%,(AG5*100%)/$P5))))</f>
        <v>1</v>
      </c>
      <c r="AI5" s="101" t="str">
        <f t="shared" ref="AI5" si="0">IF(AF5="","",IF(AH5&lt;100%, IF(AH5&lt;50%, "ALERTA","EN TERMINO"), IF(AH5=100%, "OK", "EN TERMINO")))</f>
        <v>OK</v>
      </c>
      <c r="AJ5" s="32" t="s">
        <v>268</v>
      </c>
      <c r="AK5" s="54" t="s">
        <v>269</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201</v>
      </c>
      <c r="C6" s="363"/>
      <c r="D6" s="364"/>
      <c r="E6" s="365"/>
      <c r="F6" s="102" t="s">
        <v>260</v>
      </c>
      <c r="G6" s="368"/>
      <c r="H6" s="372"/>
      <c r="I6" s="366"/>
      <c r="J6" s="130" t="s">
        <v>270</v>
      </c>
      <c r="K6" s="130" t="s">
        <v>271</v>
      </c>
      <c r="L6" s="112">
        <v>1</v>
      </c>
      <c r="M6" s="112" t="s">
        <v>209</v>
      </c>
      <c r="N6" s="112" t="s">
        <v>265</v>
      </c>
      <c r="O6" s="130" t="s">
        <v>266</v>
      </c>
      <c r="P6" s="31">
        <v>1</v>
      </c>
      <c r="Q6" s="5"/>
      <c r="R6" s="131">
        <v>44687</v>
      </c>
      <c r="S6" s="140">
        <v>44742</v>
      </c>
      <c r="T6" s="107"/>
      <c r="U6" s="41"/>
      <c r="V6" s="116"/>
      <c r="W6" s="37"/>
      <c r="X6" s="100"/>
      <c r="Y6" s="110"/>
      <c r="Z6" s="40"/>
      <c r="AA6" s="102"/>
      <c r="AB6" s="42"/>
      <c r="AC6" s="112"/>
      <c r="AD6" s="113">
        <v>44742</v>
      </c>
      <c r="AE6" s="111" t="s">
        <v>272</v>
      </c>
      <c r="AF6" s="40">
        <v>1</v>
      </c>
      <c r="AG6" s="100">
        <f>IF(AF6="","",IF(OR($L6=0,$L6="",AD6=""),"",AF6/$L6))</f>
        <v>1</v>
      </c>
      <c r="AH6" s="117">
        <f>(IF(OR($P6="",AG6=""),"",IF(OR($P6=0,AG6=0),0,IF((AG6*100%)/$P6&gt;100%,100%,(AG6*100%)/$P6))))</f>
        <v>1</v>
      </c>
      <c r="AI6" s="101" t="str">
        <f t="shared" ref="AI6" si="3">IF(AF6="","",IF(AH6&lt;100%, IF(AH6&lt;50%, "ALERTA","EN TERMINO"), IF(AH6=100%, "OK", "EN TERMINO")))</f>
        <v>OK</v>
      </c>
      <c r="AJ6" s="33" t="s">
        <v>273</v>
      </c>
      <c r="AK6" s="54" t="s">
        <v>269</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361"/>
      <c r="D9" s="59"/>
      <c r="F9" s="55"/>
      <c r="G9" s="55"/>
      <c r="H9" s="69"/>
      <c r="I9" s="69"/>
      <c r="J9" s="70"/>
      <c r="K9" s="71"/>
      <c r="M9" s="12"/>
      <c r="N9" s="12"/>
      <c r="O9" s="12"/>
      <c r="P9" s="65"/>
      <c r="R9" s="72"/>
      <c r="S9" s="73"/>
      <c r="T9" s="67"/>
    </row>
    <row r="10" spans="1:61" ht="39.950000000000003" customHeight="1" x14ac:dyDescent="0.25">
      <c r="A10" s="59"/>
      <c r="B10" s="12"/>
      <c r="C10" s="361"/>
      <c r="D10" s="59"/>
      <c r="E10" s="360"/>
      <c r="F10" s="55"/>
      <c r="G10" s="55"/>
      <c r="H10" s="359"/>
      <c r="I10" s="359"/>
      <c r="J10" s="70"/>
      <c r="K10" s="71"/>
      <c r="M10" s="12"/>
      <c r="N10" s="12"/>
      <c r="O10" s="12"/>
      <c r="P10" s="65"/>
      <c r="R10" s="72"/>
      <c r="S10" s="73"/>
      <c r="T10" s="67"/>
    </row>
    <row r="11" spans="1:61" ht="39.950000000000003" customHeight="1" x14ac:dyDescent="0.25">
      <c r="A11" s="59"/>
      <c r="B11" s="12"/>
      <c r="C11" s="361"/>
      <c r="D11" s="59"/>
      <c r="E11" s="360"/>
      <c r="F11" s="55"/>
      <c r="G11" s="55"/>
      <c r="H11" s="359"/>
      <c r="I11" s="359"/>
      <c r="J11" s="70"/>
      <c r="K11" s="71"/>
      <c r="M11" s="12"/>
      <c r="N11" s="12"/>
      <c r="O11" s="12"/>
      <c r="P11" s="65"/>
      <c r="R11" s="72"/>
      <c r="S11" s="73"/>
      <c r="T11" s="67"/>
    </row>
    <row r="12" spans="1:61" ht="39.950000000000003" customHeight="1" x14ac:dyDescent="0.25">
      <c r="A12" s="59"/>
      <c r="B12" s="12"/>
      <c r="C12" s="361"/>
      <c r="D12" s="59"/>
      <c r="E12" s="360"/>
      <c r="F12" s="55"/>
      <c r="G12" s="55"/>
      <c r="H12" s="359"/>
      <c r="I12" s="359"/>
      <c r="J12" s="70"/>
      <c r="K12" s="71"/>
      <c r="M12" s="12"/>
      <c r="N12" s="12"/>
      <c r="O12" s="12"/>
      <c r="P12" s="65"/>
      <c r="R12" s="72"/>
      <c r="S12" s="73"/>
      <c r="T12" s="67"/>
    </row>
    <row r="13" spans="1:61" ht="39.950000000000003" customHeight="1" x14ac:dyDescent="0.25">
      <c r="A13" s="59"/>
      <c r="B13" s="12"/>
      <c r="C13" s="361"/>
      <c r="D13" s="59"/>
      <c r="E13" s="360"/>
      <c r="F13" s="55"/>
      <c r="G13" s="55"/>
      <c r="H13" s="359"/>
      <c r="I13" s="359"/>
      <c r="J13" s="70"/>
      <c r="K13" s="71"/>
      <c r="M13" s="12"/>
      <c r="N13" s="12"/>
      <c r="O13" s="12"/>
      <c r="P13" s="65"/>
      <c r="R13" s="72"/>
      <c r="S13" s="73"/>
      <c r="T13" s="67"/>
    </row>
    <row r="14" spans="1:61" ht="39.950000000000003" customHeight="1" x14ac:dyDescent="0.25">
      <c r="A14" s="59"/>
      <c r="B14" s="12"/>
      <c r="C14" s="361"/>
      <c r="D14" s="59"/>
      <c r="E14" s="360"/>
      <c r="F14" s="55"/>
      <c r="G14" s="55"/>
      <c r="H14" s="359"/>
      <c r="I14" s="359"/>
      <c r="J14" s="70"/>
      <c r="K14" s="71"/>
      <c r="M14" s="12"/>
      <c r="N14" s="12"/>
      <c r="O14" s="12"/>
      <c r="P14" s="65"/>
      <c r="R14" s="72"/>
      <c r="S14" s="73"/>
      <c r="T14" s="67"/>
    </row>
    <row r="15" spans="1:61" ht="39.950000000000003" customHeight="1" x14ac:dyDescent="0.25">
      <c r="A15" s="59"/>
      <c r="B15" s="12"/>
      <c r="C15" s="361"/>
      <c r="D15" s="59"/>
      <c r="E15" s="360"/>
      <c r="F15" s="55"/>
      <c r="G15" s="55"/>
      <c r="H15" s="359"/>
      <c r="I15" s="359"/>
      <c r="J15" s="70"/>
      <c r="K15" s="71"/>
      <c r="M15" s="12"/>
      <c r="N15" s="12"/>
      <c r="O15" s="12"/>
      <c r="P15" s="65"/>
      <c r="R15" s="72"/>
      <c r="S15" s="73"/>
      <c r="T15" s="67"/>
    </row>
    <row r="16" spans="1:61" ht="39.950000000000003" customHeight="1" x14ac:dyDescent="0.25">
      <c r="A16" s="59"/>
      <c r="B16" s="12"/>
      <c r="C16" s="361"/>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361"/>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361"/>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361"/>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361"/>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361"/>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361"/>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361"/>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361"/>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361"/>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361"/>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361"/>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361"/>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361"/>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361"/>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361"/>
      <c r="D31" s="59"/>
      <c r="F31" s="80"/>
      <c r="G31" s="80"/>
      <c r="H31" s="69"/>
      <c r="I31" s="69"/>
      <c r="J31" s="69"/>
      <c r="K31" s="81"/>
      <c r="L31" s="81"/>
      <c r="M31" s="12"/>
      <c r="N31" s="12"/>
      <c r="O31" s="69"/>
      <c r="P31" s="65"/>
      <c r="Q31" s="69"/>
      <c r="R31" s="76"/>
      <c r="S31" s="76"/>
      <c r="T31" s="362"/>
      <c r="U31" s="82"/>
      <c r="W31" s="83"/>
      <c r="X31" s="15"/>
      <c r="Y31" s="20"/>
      <c r="Z31" s="14"/>
      <c r="AA31" s="38"/>
      <c r="AB31" s="11"/>
      <c r="AC31" s="22"/>
      <c r="BG31" s="14"/>
    </row>
    <row r="32" spans="1:59" ht="39.950000000000003" customHeight="1" x14ac:dyDescent="0.25">
      <c r="A32" s="59"/>
      <c r="B32" s="12"/>
      <c r="C32" s="361"/>
      <c r="D32" s="59"/>
      <c r="F32" s="80"/>
      <c r="G32" s="80"/>
      <c r="H32" s="69"/>
      <c r="I32" s="81"/>
      <c r="J32" s="69"/>
      <c r="K32" s="81"/>
      <c r="L32" s="81"/>
      <c r="M32" s="12"/>
      <c r="N32" s="12"/>
      <c r="O32" s="81"/>
      <c r="P32" s="65"/>
      <c r="Q32" s="81"/>
      <c r="R32" s="73"/>
      <c r="S32" s="73"/>
      <c r="T32" s="362"/>
      <c r="U32" s="82"/>
      <c r="W32" s="83"/>
      <c r="X32" s="15"/>
      <c r="Y32" s="20"/>
      <c r="Z32" s="14"/>
      <c r="AA32" s="38"/>
      <c r="AB32" s="11"/>
      <c r="AC32" s="22"/>
      <c r="BG32" s="14"/>
    </row>
    <row r="33" spans="1:61" ht="39.950000000000003" customHeight="1" x14ac:dyDescent="0.25">
      <c r="A33" s="59"/>
      <c r="B33" s="12"/>
      <c r="C33" s="361"/>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361"/>
      <c r="D34" s="59"/>
      <c r="F34" s="80"/>
      <c r="G34" s="80"/>
      <c r="H34" s="69"/>
      <c r="I34" s="359"/>
      <c r="J34" s="359"/>
      <c r="K34" s="359"/>
      <c r="L34" s="359"/>
      <c r="M34" s="12"/>
      <c r="N34" s="12"/>
      <c r="O34" s="81"/>
      <c r="P34" s="65"/>
      <c r="Q34" s="359"/>
      <c r="R34" s="362"/>
      <c r="S34" s="362"/>
      <c r="T34" s="73"/>
      <c r="U34" s="82"/>
      <c r="W34" s="83"/>
      <c r="X34" s="15"/>
      <c r="Y34" s="20"/>
      <c r="Z34" s="14"/>
      <c r="AA34" s="39"/>
      <c r="AB34" s="11"/>
      <c r="AC34" s="22"/>
      <c r="BG34" s="14"/>
    </row>
    <row r="35" spans="1:61" ht="39.950000000000003" customHeight="1" x14ac:dyDescent="0.25">
      <c r="A35" s="59"/>
      <c r="B35" s="12"/>
      <c r="C35" s="361"/>
      <c r="D35" s="59"/>
      <c r="F35" s="80"/>
      <c r="G35" s="80"/>
      <c r="H35" s="69"/>
      <c r="I35" s="359"/>
      <c r="J35" s="359"/>
      <c r="K35" s="359"/>
      <c r="L35" s="359"/>
      <c r="M35" s="12"/>
      <c r="N35" s="12"/>
      <c r="O35" s="81"/>
      <c r="P35" s="65"/>
      <c r="Q35" s="359"/>
      <c r="R35" s="362"/>
      <c r="S35" s="362"/>
      <c r="T35" s="73"/>
      <c r="U35" s="82"/>
      <c r="W35" s="83"/>
      <c r="X35" s="15"/>
      <c r="Y35" s="20"/>
      <c r="Z35" s="14"/>
      <c r="AA35" s="39"/>
      <c r="AB35" s="11"/>
      <c r="AC35" s="22"/>
      <c r="BG35" s="14"/>
    </row>
    <row r="36" spans="1:61" ht="39.950000000000003" customHeight="1" x14ac:dyDescent="0.25">
      <c r="A36" s="59"/>
      <c r="B36" s="12"/>
      <c r="C36" s="361"/>
      <c r="D36" s="59"/>
      <c r="F36" s="80"/>
      <c r="G36" s="80"/>
      <c r="H36" s="69"/>
      <c r="I36" s="359"/>
      <c r="J36" s="359"/>
      <c r="K36" s="359"/>
      <c r="L36" s="359"/>
      <c r="M36" s="12"/>
      <c r="N36" s="12"/>
      <c r="O36" s="81"/>
      <c r="P36" s="65"/>
      <c r="Q36" s="359"/>
      <c r="R36" s="362"/>
      <c r="S36" s="362"/>
      <c r="T36" s="362"/>
      <c r="U36" s="82"/>
      <c r="W36" s="83"/>
      <c r="X36" s="15"/>
      <c r="Y36" s="20"/>
      <c r="Z36" s="14"/>
      <c r="AA36" s="39"/>
      <c r="AB36" s="11"/>
      <c r="AC36" s="22"/>
      <c r="BG36" s="14"/>
    </row>
    <row r="37" spans="1:61" ht="39.950000000000003" customHeight="1" x14ac:dyDescent="0.25">
      <c r="A37" s="59"/>
      <c r="B37" s="12"/>
      <c r="C37" s="361"/>
      <c r="D37" s="59"/>
      <c r="F37" s="80"/>
      <c r="G37" s="80"/>
      <c r="H37" s="69"/>
      <c r="I37" s="359"/>
      <c r="J37" s="359"/>
      <c r="K37" s="359"/>
      <c r="L37" s="359"/>
      <c r="M37" s="12"/>
      <c r="N37" s="12"/>
      <c r="O37" s="81"/>
      <c r="P37" s="65"/>
      <c r="Q37" s="359"/>
      <c r="R37" s="362"/>
      <c r="S37" s="362"/>
      <c r="T37" s="362"/>
      <c r="U37" s="82"/>
      <c r="W37" s="83"/>
      <c r="X37" s="15"/>
      <c r="Y37" s="20"/>
      <c r="Z37" s="14"/>
      <c r="AA37" s="39"/>
      <c r="AB37" s="11"/>
      <c r="AC37" s="22"/>
      <c r="BG37" s="14"/>
    </row>
    <row r="38" spans="1:61" ht="39.950000000000003" customHeight="1" x14ac:dyDescent="0.25">
      <c r="A38" s="59"/>
      <c r="B38" s="12"/>
      <c r="C38" s="361"/>
      <c r="D38" s="59"/>
      <c r="F38" s="80"/>
      <c r="G38" s="80"/>
      <c r="H38" s="69"/>
      <c r="I38" s="359"/>
      <c r="J38" s="359"/>
      <c r="K38" s="359"/>
      <c r="L38" s="81"/>
      <c r="M38" s="12"/>
      <c r="N38" s="12"/>
      <c r="O38" s="81"/>
      <c r="P38" s="65"/>
      <c r="Q38" s="359"/>
      <c r="R38" s="362"/>
      <c r="S38" s="362"/>
      <c r="T38" s="362"/>
      <c r="U38" s="82"/>
      <c r="W38" s="83"/>
      <c r="X38" s="15"/>
      <c r="Y38" s="20"/>
      <c r="Z38" s="14"/>
      <c r="AA38" s="39"/>
      <c r="AB38" s="11"/>
      <c r="AC38" s="22"/>
      <c r="BG38" s="14"/>
    </row>
    <row r="39" spans="1:61" ht="39.950000000000003" customHeight="1" x14ac:dyDescent="0.25">
      <c r="A39" s="59"/>
      <c r="B39" s="12"/>
      <c r="C39" s="361"/>
      <c r="D39" s="59"/>
      <c r="F39" s="80"/>
      <c r="G39" s="80"/>
      <c r="H39" s="69"/>
      <c r="I39" s="359"/>
      <c r="J39" s="359"/>
      <c r="K39" s="359"/>
      <c r="L39" s="81"/>
      <c r="M39" s="12"/>
      <c r="N39" s="12"/>
      <c r="O39" s="81"/>
      <c r="P39" s="65"/>
      <c r="Q39" s="359"/>
      <c r="R39" s="362"/>
      <c r="S39" s="362"/>
      <c r="T39" s="362"/>
      <c r="U39" s="82"/>
      <c r="W39" s="83"/>
      <c r="X39" s="15"/>
      <c r="Y39" s="20"/>
      <c r="Z39" s="14"/>
      <c r="AA39" s="39"/>
      <c r="AB39" s="11"/>
      <c r="AC39" s="22"/>
      <c r="BG39" s="14"/>
    </row>
    <row r="40" spans="1:61" ht="39.950000000000003" customHeight="1" x14ac:dyDescent="0.25">
      <c r="A40" s="59"/>
      <c r="B40" s="12"/>
      <c r="C40" s="361"/>
      <c r="D40" s="59"/>
      <c r="F40" s="80"/>
      <c r="G40" s="80"/>
      <c r="H40" s="69"/>
      <c r="I40" s="359"/>
      <c r="J40" s="359"/>
      <c r="K40" s="359"/>
      <c r="L40" s="81"/>
      <c r="M40" s="12"/>
      <c r="N40" s="12"/>
      <c r="O40" s="81"/>
      <c r="P40" s="65"/>
      <c r="Q40" s="359"/>
      <c r="R40" s="362"/>
      <c r="S40" s="362"/>
      <c r="T40" s="362"/>
      <c r="U40" s="82"/>
      <c r="W40" s="83"/>
      <c r="X40" s="15"/>
      <c r="Y40" s="20"/>
      <c r="Z40" s="14"/>
      <c r="AA40" s="39"/>
      <c r="AB40" s="11"/>
      <c r="AC40" s="22"/>
      <c r="BG40" s="14"/>
    </row>
    <row r="41" spans="1:61" ht="39.950000000000003" customHeight="1" x14ac:dyDescent="0.25">
      <c r="A41" s="59"/>
      <c r="B41" s="12"/>
      <c r="C41" s="361"/>
      <c r="D41" s="59"/>
      <c r="F41" s="80"/>
      <c r="G41" s="80"/>
      <c r="H41" s="69"/>
      <c r="I41" s="359"/>
      <c r="J41" s="359"/>
      <c r="K41" s="359"/>
      <c r="L41" s="81"/>
      <c r="M41" s="12"/>
      <c r="N41" s="12"/>
      <c r="O41" s="81"/>
      <c r="P41" s="65"/>
      <c r="Q41" s="359"/>
      <c r="R41" s="362"/>
      <c r="S41" s="362"/>
      <c r="T41" s="362"/>
      <c r="U41" s="82"/>
      <c r="W41" s="83"/>
      <c r="X41" s="15"/>
      <c r="Y41" s="20"/>
      <c r="Z41" s="14"/>
      <c r="AA41" s="39"/>
      <c r="AB41" s="11"/>
      <c r="AC41" s="22"/>
      <c r="BG41" s="14"/>
    </row>
    <row r="42" spans="1:61" ht="39.950000000000003" customHeight="1" x14ac:dyDescent="0.25">
      <c r="A42" s="59"/>
      <c r="B42" s="12"/>
      <c r="C42" s="361"/>
      <c r="D42" s="59"/>
      <c r="F42" s="80"/>
      <c r="G42" s="80"/>
      <c r="H42" s="69"/>
      <c r="I42" s="359"/>
      <c r="J42" s="359"/>
      <c r="K42" s="359"/>
      <c r="L42" s="81"/>
      <c r="M42" s="12"/>
      <c r="N42" s="12"/>
      <c r="O42" s="81"/>
      <c r="P42" s="65"/>
      <c r="Q42" s="359"/>
      <c r="R42" s="362"/>
      <c r="S42" s="362"/>
      <c r="T42" s="362"/>
      <c r="U42" s="82"/>
      <c r="W42" s="83"/>
      <c r="X42" s="15"/>
      <c r="Y42" s="20"/>
      <c r="Z42" s="14"/>
      <c r="AA42" s="39"/>
      <c r="AB42" s="11"/>
      <c r="AC42" s="22"/>
      <c r="BG42" s="14"/>
    </row>
    <row r="43" spans="1:61" ht="39.950000000000003" customHeight="1" x14ac:dyDescent="0.25">
      <c r="A43" s="59"/>
      <c r="B43" s="12"/>
      <c r="C43" s="361"/>
      <c r="D43" s="59"/>
      <c r="F43" s="80"/>
      <c r="G43" s="80"/>
      <c r="H43" s="69"/>
      <c r="I43" s="359"/>
      <c r="J43" s="359"/>
      <c r="K43" s="359"/>
      <c r="L43" s="81"/>
      <c r="M43" s="12"/>
      <c r="N43" s="12"/>
      <c r="O43" s="81"/>
      <c r="P43" s="65"/>
      <c r="Q43" s="359"/>
      <c r="R43" s="362"/>
      <c r="S43" s="362"/>
      <c r="T43" s="362"/>
      <c r="U43" s="82"/>
      <c r="W43" s="83"/>
      <c r="X43" s="15"/>
      <c r="Y43" s="20"/>
      <c r="Z43" s="14"/>
      <c r="AA43" s="39"/>
      <c r="AB43" s="11"/>
      <c r="AC43" s="22"/>
      <c r="BG43" s="14"/>
    </row>
    <row r="44" spans="1:61" ht="39.950000000000003" customHeight="1" x14ac:dyDescent="0.25">
      <c r="A44" s="59"/>
      <c r="B44" s="12"/>
      <c r="C44" s="361"/>
      <c r="D44" s="59"/>
      <c r="F44" s="80"/>
      <c r="G44" s="80"/>
      <c r="H44" s="69"/>
      <c r="I44" s="359"/>
      <c r="J44" s="359"/>
      <c r="K44" s="359"/>
      <c r="L44" s="81"/>
      <c r="M44" s="12"/>
      <c r="N44" s="12"/>
      <c r="O44" s="81"/>
      <c r="P44" s="65"/>
      <c r="Q44" s="359"/>
      <c r="R44" s="362"/>
      <c r="S44" s="362"/>
      <c r="T44" s="362"/>
      <c r="U44" s="82"/>
      <c r="W44" s="83"/>
      <c r="X44" s="15"/>
      <c r="Y44" s="20"/>
      <c r="Z44" s="14"/>
      <c r="AA44" s="39"/>
      <c r="AB44" s="11"/>
      <c r="AC44" s="22"/>
      <c r="BG44" s="14"/>
    </row>
    <row r="45" spans="1:61" ht="39.950000000000003" customHeight="1" x14ac:dyDescent="0.25">
      <c r="A45" s="59"/>
      <c r="B45" s="12"/>
      <c r="C45" s="361"/>
      <c r="D45" s="59"/>
      <c r="F45" s="80"/>
      <c r="G45" s="80"/>
      <c r="H45" s="69"/>
      <c r="I45" s="359"/>
      <c r="J45" s="359"/>
      <c r="K45" s="359"/>
      <c r="L45" s="81"/>
      <c r="M45" s="12"/>
      <c r="N45" s="12"/>
      <c r="O45" s="81"/>
      <c r="P45" s="65"/>
      <c r="Q45" s="359"/>
      <c r="R45" s="362"/>
      <c r="S45" s="362"/>
      <c r="T45" s="362"/>
      <c r="U45" s="82"/>
      <c r="W45" s="83"/>
      <c r="X45" s="15"/>
      <c r="Y45" s="20"/>
      <c r="Z45" s="14"/>
      <c r="AA45" s="39"/>
      <c r="AB45" s="11"/>
      <c r="AC45" s="22"/>
      <c r="BG45" s="14"/>
    </row>
    <row r="46" spans="1:61" ht="39.950000000000003" customHeight="1" x14ac:dyDescent="0.25">
      <c r="A46" s="59"/>
      <c r="B46" s="12"/>
      <c r="C46" s="361"/>
      <c r="D46" s="59"/>
      <c r="F46" s="80"/>
      <c r="G46" s="80"/>
      <c r="H46" s="69"/>
      <c r="I46" s="359"/>
      <c r="J46" s="359"/>
      <c r="K46" s="359"/>
      <c r="L46" s="81"/>
      <c r="M46" s="12"/>
      <c r="N46" s="12"/>
      <c r="O46" s="81"/>
      <c r="P46" s="65"/>
      <c r="Q46" s="359"/>
      <c r="R46" s="362"/>
      <c r="S46" s="362"/>
      <c r="T46" s="362"/>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69"/>
      <c r="D49" s="57"/>
      <c r="E49" s="370"/>
      <c r="F49" s="80"/>
      <c r="G49" s="80"/>
      <c r="H49" s="369"/>
      <c r="I49" s="371"/>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69"/>
      <c r="D50" s="57"/>
      <c r="E50" s="370"/>
      <c r="F50" s="80"/>
      <c r="G50" s="80"/>
      <c r="H50" s="369"/>
      <c r="I50" s="371"/>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69"/>
      <c r="D51" s="57"/>
      <c r="E51" s="370"/>
      <c r="F51" s="80"/>
      <c r="G51" s="80"/>
      <c r="H51" s="369"/>
      <c r="I51" s="371"/>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69"/>
      <c r="D52" s="57"/>
      <c r="E52" s="370"/>
      <c r="F52" s="80"/>
      <c r="G52" s="80"/>
      <c r="H52" s="361"/>
      <c r="I52" s="371"/>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69"/>
      <c r="D53" s="57"/>
      <c r="E53" s="370"/>
      <c r="F53" s="80"/>
      <c r="G53" s="80"/>
      <c r="H53" s="361"/>
      <c r="I53" s="371"/>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69"/>
      <c r="D54" s="57"/>
      <c r="E54" s="370"/>
      <c r="F54" s="80"/>
      <c r="G54" s="80"/>
      <c r="H54" s="361"/>
      <c r="I54" s="371"/>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69"/>
      <c r="D55" s="57"/>
      <c r="E55" s="370"/>
      <c r="F55" s="80"/>
      <c r="G55" s="80"/>
      <c r="H55" s="369"/>
      <c r="I55" s="371"/>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69"/>
      <c r="D56" s="57"/>
      <c r="E56" s="370"/>
      <c r="F56" s="80"/>
      <c r="G56" s="80"/>
      <c r="H56" s="369"/>
      <c r="I56" s="371"/>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69"/>
      <c r="D57" s="57"/>
      <c r="E57" s="370"/>
      <c r="F57" s="80"/>
      <c r="G57" s="80"/>
      <c r="H57" s="369"/>
      <c r="I57" s="371"/>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69"/>
      <c r="D58" s="57"/>
      <c r="E58" s="370"/>
      <c r="F58" s="80"/>
      <c r="G58" s="80"/>
      <c r="H58" s="369"/>
      <c r="I58" s="371"/>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69"/>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69"/>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69"/>
      <c r="D61" s="59"/>
      <c r="E61" s="370"/>
      <c r="F61" s="80"/>
      <c r="G61" s="80"/>
      <c r="H61" s="370"/>
      <c r="I61" s="371"/>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69"/>
      <c r="D62" s="59"/>
      <c r="E62" s="370"/>
      <c r="F62" s="80"/>
      <c r="G62" s="80"/>
      <c r="H62" s="370"/>
      <c r="I62" s="371"/>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69"/>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69"/>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69"/>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69"/>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69"/>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69"/>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69"/>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69"/>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361"/>
      <c r="D72" s="61"/>
      <c r="E72" s="12"/>
      <c r="F72" s="12"/>
      <c r="G72" s="12"/>
      <c r="H72" s="12"/>
      <c r="I72" s="12"/>
      <c r="K72" s="12"/>
      <c r="L72" s="12"/>
      <c r="N72" s="12"/>
      <c r="O72" s="12"/>
      <c r="P72" s="12"/>
      <c r="Q72" s="12"/>
      <c r="R72" s="56"/>
      <c r="S72" s="56"/>
      <c r="T72" s="9"/>
    </row>
    <row r="73" spans="1:16361" ht="39.950000000000003" customHeight="1" x14ac:dyDescent="0.25">
      <c r="A73" s="61"/>
      <c r="B73" s="12"/>
      <c r="C73" s="361"/>
      <c r="D73" s="61"/>
      <c r="E73" s="12"/>
      <c r="F73" s="12"/>
      <c r="G73" s="12"/>
      <c r="H73" s="12"/>
      <c r="I73" s="12"/>
      <c r="K73" s="12"/>
      <c r="N73" s="12"/>
      <c r="O73" s="12"/>
      <c r="P73" s="12"/>
      <c r="Q73" s="12"/>
      <c r="R73" s="56"/>
      <c r="S73" s="56"/>
      <c r="T73" s="9"/>
    </row>
    <row r="74" spans="1:16361" ht="39.950000000000003" customHeight="1" x14ac:dyDescent="0.25">
      <c r="A74" s="61"/>
      <c r="B74" s="12"/>
      <c r="C74" s="361"/>
      <c r="D74" s="61"/>
      <c r="E74" s="12"/>
      <c r="F74" s="12"/>
      <c r="G74" s="12"/>
      <c r="H74" s="12"/>
      <c r="I74" s="12"/>
      <c r="J74" s="94"/>
      <c r="K74" s="12"/>
      <c r="N74" s="12"/>
      <c r="O74" s="12"/>
      <c r="P74" s="12"/>
      <c r="Q74" s="12"/>
      <c r="R74" s="56"/>
      <c r="S74" s="56"/>
      <c r="T74" s="9"/>
    </row>
    <row r="75" spans="1:16361" ht="39.950000000000003" customHeight="1" x14ac:dyDescent="0.25">
      <c r="A75" s="61"/>
      <c r="B75" s="12"/>
      <c r="C75" s="361"/>
      <c r="D75" s="61"/>
      <c r="E75" s="12"/>
      <c r="F75" s="12"/>
      <c r="G75" s="12"/>
      <c r="H75" s="12"/>
      <c r="I75" s="12"/>
      <c r="J75" s="94"/>
      <c r="K75" s="12"/>
      <c r="N75" s="12"/>
      <c r="O75" s="12"/>
      <c r="P75" s="12"/>
      <c r="Q75" s="12"/>
      <c r="R75" s="56"/>
      <c r="S75" s="56"/>
      <c r="T75" s="9"/>
    </row>
    <row r="76" spans="1:16361" ht="39.950000000000003" customHeight="1" x14ac:dyDescent="0.25">
      <c r="A76" s="61"/>
      <c r="B76" s="12"/>
      <c r="C76" s="361"/>
      <c r="D76" s="61"/>
      <c r="E76" s="12"/>
      <c r="F76" s="12"/>
      <c r="G76" s="12"/>
      <c r="H76" s="12"/>
      <c r="I76" s="12"/>
      <c r="J76" s="94"/>
      <c r="K76" s="12"/>
      <c r="N76" s="12"/>
      <c r="O76" s="12"/>
      <c r="P76" s="12"/>
      <c r="Q76" s="12"/>
      <c r="R76" s="56"/>
      <c r="S76" s="56"/>
      <c r="T76" s="9"/>
    </row>
    <row r="77" spans="1:16361" ht="39.950000000000003" customHeight="1" x14ac:dyDescent="0.25">
      <c r="A77" s="61"/>
      <c r="B77" s="12"/>
      <c r="C77" s="361"/>
      <c r="D77" s="61"/>
      <c r="E77" s="12"/>
      <c r="F77" s="12"/>
      <c r="G77" s="12"/>
      <c r="H77" s="12"/>
      <c r="I77" s="12"/>
      <c r="J77" s="94"/>
      <c r="K77" s="12"/>
      <c r="N77" s="12"/>
      <c r="O77" s="12"/>
      <c r="P77" s="12"/>
      <c r="Q77" s="12"/>
      <c r="R77" s="56"/>
      <c r="S77" s="56"/>
      <c r="T77" s="9"/>
    </row>
    <row r="78" spans="1:16361" ht="39.950000000000003" customHeight="1" x14ac:dyDescent="0.25">
      <c r="A78" s="61"/>
      <c r="B78" s="12"/>
      <c r="C78" s="361"/>
      <c r="D78" s="61"/>
      <c r="E78" s="12"/>
      <c r="F78" s="12"/>
      <c r="G78" s="12"/>
      <c r="H78" s="12"/>
      <c r="I78" s="12"/>
      <c r="J78" s="94"/>
      <c r="K78" s="12"/>
      <c r="N78" s="12"/>
      <c r="O78" s="12"/>
      <c r="P78" s="12"/>
      <c r="Q78" s="12"/>
      <c r="R78" s="56"/>
      <c r="S78" s="56"/>
      <c r="T78" s="9"/>
    </row>
    <row r="79" spans="1:16361" ht="39.950000000000003" customHeight="1" x14ac:dyDescent="0.25">
      <c r="A79" s="61"/>
      <c r="B79" s="12"/>
      <c r="C79" s="361"/>
      <c r="D79" s="61"/>
      <c r="E79" s="12"/>
      <c r="F79" s="12"/>
      <c r="G79" s="12"/>
      <c r="H79" s="12"/>
      <c r="I79" s="12"/>
      <c r="J79" s="94"/>
      <c r="N79" s="12"/>
      <c r="O79" s="12"/>
      <c r="P79" s="12"/>
      <c r="Q79" s="12"/>
      <c r="R79" s="56"/>
      <c r="S79" s="56"/>
      <c r="T79" s="9"/>
    </row>
    <row r="80" spans="1:16361" ht="39.950000000000003" customHeight="1" x14ac:dyDescent="0.25">
      <c r="A80" s="61"/>
      <c r="B80" s="12"/>
      <c r="C80" s="361"/>
      <c r="D80" s="61"/>
      <c r="E80" s="12"/>
      <c r="F80" s="12"/>
      <c r="G80" s="12"/>
      <c r="H80" s="12"/>
      <c r="I80" s="12"/>
      <c r="J80" s="94"/>
      <c r="N80" s="12"/>
      <c r="O80" s="12"/>
      <c r="P80" s="12"/>
      <c r="Q80" s="12"/>
      <c r="R80" s="56"/>
      <c r="S80" s="56"/>
      <c r="T80" s="9"/>
    </row>
    <row r="81" spans="1:20" ht="39.950000000000003" customHeight="1" x14ac:dyDescent="0.25">
      <c r="A81" s="61"/>
      <c r="B81" s="12"/>
      <c r="C81" s="361"/>
      <c r="D81" s="61"/>
      <c r="E81" s="12"/>
      <c r="F81" s="12"/>
      <c r="G81" s="12"/>
      <c r="H81" s="12"/>
      <c r="I81" s="12"/>
      <c r="J81" s="94"/>
      <c r="N81" s="12"/>
      <c r="O81" s="12"/>
      <c r="P81" s="12"/>
      <c r="Q81" s="12"/>
      <c r="R81" s="56"/>
      <c r="S81" s="56"/>
      <c r="T81" s="9"/>
    </row>
    <row r="82" spans="1:20" ht="39.950000000000003" customHeight="1" x14ac:dyDescent="0.25">
      <c r="A82" s="61"/>
      <c r="B82" s="12"/>
      <c r="C82" s="361"/>
      <c r="D82" s="61"/>
      <c r="E82" s="12"/>
      <c r="F82" s="12"/>
      <c r="G82" s="12"/>
      <c r="H82" s="12"/>
      <c r="I82" s="12"/>
      <c r="J82" s="94"/>
      <c r="N82" s="12"/>
      <c r="O82" s="12"/>
      <c r="P82" s="12"/>
      <c r="Q82" s="12"/>
      <c r="R82" s="56"/>
      <c r="S82" s="56"/>
      <c r="T82" s="9"/>
    </row>
    <row r="83" spans="1:20" ht="39.950000000000003" customHeight="1" x14ac:dyDescent="0.25">
      <c r="A83" s="61"/>
      <c r="B83" s="12"/>
      <c r="C83" s="361"/>
      <c r="D83" s="61"/>
      <c r="E83" s="12"/>
      <c r="F83" s="12"/>
      <c r="G83" s="12"/>
      <c r="H83" s="12"/>
      <c r="I83" s="12"/>
      <c r="J83" s="94"/>
      <c r="N83" s="12"/>
      <c r="O83" s="12"/>
      <c r="P83" s="12"/>
      <c r="Q83" s="12"/>
      <c r="R83" s="56"/>
      <c r="S83" s="56"/>
      <c r="T83" s="9"/>
    </row>
    <row r="84" spans="1:20" ht="39.950000000000003" customHeight="1" x14ac:dyDescent="0.25">
      <c r="A84" s="60"/>
      <c r="B84" s="12"/>
      <c r="C84" s="361"/>
      <c r="D84" s="59"/>
      <c r="E84" s="12"/>
      <c r="F84" s="80"/>
      <c r="G84" s="80"/>
      <c r="H84" s="12"/>
      <c r="I84" s="55"/>
      <c r="J84" s="64"/>
      <c r="M84" s="12"/>
      <c r="N84" s="12"/>
      <c r="P84" s="65"/>
      <c r="R84" s="19"/>
      <c r="S84" s="19"/>
      <c r="T84" s="95"/>
    </row>
    <row r="85" spans="1:20" ht="39.950000000000003" customHeight="1" x14ac:dyDescent="0.25">
      <c r="A85" s="60"/>
      <c r="B85" s="12"/>
      <c r="C85" s="361"/>
      <c r="D85" s="59"/>
      <c r="F85" s="80"/>
      <c r="G85" s="80"/>
      <c r="H85" s="96"/>
      <c r="I85" s="55"/>
      <c r="J85" s="97"/>
      <c r="N85" s="12"/>
      <c r="P85" s="65"/>
      <c r="R85" s="19"/>
      <c r="S85" s="19"/>
      <c r="T85" s="95"/>
    </row>
    <row r="86" spans="1:20" ht="39.950000000000003" customHeight="1" x14ac:dyDescent="0.25">
      <c r="A86" s="61"/>
      <c r="B86" s="12"/>
      <c r="C86" s="361"/>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361"/>
      <c r="D87" s="61"/>
      <c r="E87" s="370"/>
      <c r="F87" s="12"/>
      <c r="G87" s="12"/>
      <c r="H87" s="12"/>
      <c r="I87" s="370"/>
      <c r="J87" s="373"/>
      <c r="K87" s="12"/>
      <c r="L87" s="12"/>
      <c r="M87" s="12"/>
      <c r="N87" s="12"/>
      <c r="O87" s="12"/>
      <c r="P87" s="90"/>
      <c r="Q87" s="12"/>
      <c r="R87" s="56"/>
      <c r="S87" s="56"/>
      <c r="T87" s="19"/>
    </row>
    <row r="88" spans="1:20" ht="39.950000000000003" customHeight="1" x14ac:dyDescent="0.25">
      <c r="A88" s="61"/>
      <c r="B88" s="12"/>
      <c r="C88" s="361"/>
      <c r="D88" s="61"/>
      <c r="E88" s="370"/>
      <c r="F88" s="12"/>
      <c r="G88" s="12"/>
      <c r="H88" s="12"/>
      <c r="I88" s="370"/>
      <c r="J88" s="373"/>
      <c r="K88" s="12"/>
      <c r="L88" s="12"/>
      <c r="M88" s="12"/>
      <c r="N88" s="12"/>
      <c r="O88" s="12"/>
      <c r="P88" s="90"/>
      <c r="Q88" s="12"/>
      <c r="R88" s="56"/>
      <c r="S88" s="56"/>
      <c r="T88" s="19"/>
    </row>
    <row r="89" spans="1:20" ht="39.950000000000003" customHeight="1" x14ac:dyDescent="0.25">
      <c r="A89" s="61"/>
      <c r="B89" s="12"/>
      <c r="C89" s="361"/>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361"/>
      <c r="D90" s="61"/>
      <c r="E90" s="12"/>
      <c r="F90" s="12"/>
      <c r="G90" s="12"/>
      <c r="H90" s="12"/>
      <c r="I90" s="12"/>
      <c r="K90" s="12"/>
      <c r="L90" s="12"/>
      <c r="M90" s="12"/>
      <c r="N90" s="12"/>
      <c r="O90" s="12"/>
      <c r="P90" s="90"/>
      <c r="Q90" s="12"/>
      <c r="R90" s="56"/>
      <c r="S90" s="56"/>
      <c r="T90" s="9"/>
    </row>
    <row r="91" spans="1:20" ht="39.950000000000003" customHeight="1" x14ac:dyDescent="0.25">
      <c r="A91" s="61"/>
      <c r="B91" s="12"/>
      <c r="C91" s="361"/>
      <c r="D91" s="61"/>
      <c r="E91" s="12"/>
      <c r="F91" s="12"/>
      <c r="G91" s="12"/>
      <c r="H91" s="12"/>
      <c r="I91" s="12"/>
      <c r="K91" s="12"/>
      <c r="L91" s="12"/>
      <c r="M91" s="12"/>
      <c r="N91" s="12"/>
      <c r="O91" s="12"/>
      <c r="P91" s="90"/>
      <c r="Q91" s="12"/>
      <c r="R91" s="56"/>
      <c r="S91" s="56"/>
      <c r="T91" s="9"/>
    </row>
    <row r="92" spans="1:20" ht="39.950000000000003" customHeight="1" x14ac:dyDescent="0.25">
      <c r="A92" s="61"/>
      <c r="B92" s="12"/>
      <c r="C92" s="361"/>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361"/>
      <c r="D93" s="61"/>
      <c r="E93" s="12"/>
      <c r="F93" s="12"/>
      <c r="G93" s="12"/>
      <c r="H93" s="12"/>
      <c r="I93" s="12"/>
      <c r="K93" s="12"/>
      <c r="L93" s="12"/>
      <c r="M93" s="12"/>
      <c r="N93" s="12"/>
      <c r="O93" s="12"/>
      <c r="P93" s="90"/>
      <c r="Q93" s="12"/>
      <c r="R93" s="56"/>
      <c r="S93" s="56"/>
      <c r="T93" s="9"/>
    </row>
    <row r="94" spans="1:20" ht="39.950000000000003" customHeight="1" x14ac:dyDescent="0.25">
      <c r="A94" s="61"/>
      <c r="B94" s="12"/>
      <c r="C94" s="361"/>
      <c r="D94" s="61"/>
      <c r="E94" s="12"/>
      <c r="F94" s="12"/>
      <c r="G94" s="12"/>
      <c r="H94" s="12"/>
      <c r="I94" s="12"/>
      <c r="K94" s="12"/>
      <c r="L94" s="12"/>
      <c r="M94" s="12"/>
      <c r="N94" s="12"/>
      <c r="O94" s="12"/>
      <c r="P94" s="90"/>
      <c r="Q94" s="12"/>
      <c r="R94" s="56"/>
      <c r="S94" s="56"/>
      <c r="T94" s="9"/>
    </row>
    <row r="95" spans="1:20" ht="39.950000000000003" customHeight="1" x14ac:dyDescent="0.25">
      <c r="A95" s="374"/>
      <c r="B95" s="370"/>
      <c r="C95" s="361"/>
      <c r="D95" s="61"/>
      <c r="E95" s="370"/>
      <c r="F95" s="12"/>
      <c r="G95" s="12"/>
      <c r="H95" s="370"/>
      <c r="I95" s="370"/>
      <c r="K95" s="12"/>
      <c r="L95" s="12"/>
      <c r="M95" s="12"/>
      <c r="N95" s="12"/>
      <c r="O95" s="12"/>
      <c r="P95" s="90"/>
      <c r="Q95" s="12"/>
      <c r="R95" s="56"/>
      <c r="S95" s="56"/>
      <c r="T95" s="9"/>
    </row>
    <row r="96" spans="1:20" ht="39.950000000000003" customHeight="1" x14ac:dyDescent="0.25">
      <c r="A96" s="374"/>
      <c r="B96" s="370"/>
      <c r="C96" s="361"/>
      <c r="D96" s="61"/>
      <c r="E96" s="370"/>
      <c r="F96" s="12"/>
      <c r="G96" s="12"/>
      <c r="H96" s="370"/>
      <c r="I96" s="370"/>
      <c r="K96" s="12"/>
      <c r="L96" s="12"/>
      <c r="M96" s="12"/>
      <c r="N96" s="12"/>
      <c r="O96" s="12"/>
      <c r="P96" s="90"/>
      <c r="Q96" s="12"/>
      <c r="R96" s="56"/>
      <c r="S96" s="56"/>
      <c r="T96" s="9"/>
    </row>
    <row r="97" spans="1:59" ht="39.950000000000003" customHeight="1" x14ac:dyDescent="0.25">
      <c r="A97" s="60"/>
      <c r="B97" s="12"/>
      <c r="C97" s="361"/>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361"/>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filterColumn colId="13">
      <filters>
        <filter val="Unidad de Loterias"/>
      </filters>
    </filterColumn>
  </autoFilter>
  <mergeCells count="114">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O2:O3"/>
    <mergeCell ref="P2:P3"/>
    <mergeCell ref="Q2:Q3"/>
    <mergeCell ref="R2:R3"/>
    <mergeCell ref="AG2:AG3"/>
    <mergeCell ref="AH2:AH3"/>
    <mergeCell ref="AI2:AI3"/>
    <mergeCell ref="AJ2:AJ3"/>
    <mergeCell ref="AK2:AK3"/>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s>
  <conditionalFormatting sqref="Z5:Z6">
    <cfRule type="containsText" dxfId="89" priority="111" stopIfTrue="1" operator="containsText" text="EN TERMINO">
      <formula>NOT(ISERROR(SEARCH("EN TERMINO",Z5)))</formula>
    </cfRule>
    <cfRule type="containsText" priority="112" operator="containsText" text="AMARILLO">
      <formula>NOT(ISERROR(SEARCH("AMARILLO",Z5)))</formula>
    </cfRule>
    <cfRule type="containsText" dxfId="88" priority="113" stopIfTrue="1" operator="containsText" text="ALERTA">
      <formula>NOT(ISERROR(SEARCH("ALERTA",Z5)))</formula>
    </cfRule>
    <cfRule type="containsText" dxfId="87" priority="114" stopIfTrue="1" operator="containsText" text="OK">
      <formula>NOT(ISERROR(SEARCH("OK",Z5)))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2" stopIfTrue="1" operator="containsText" text="EN TERMINO">
      <formula>NOT(ISERROR(SEARCH("EN TERMINO",Z97)))</formula>
    </cfRule>
    <cfRule type="containsText" priority="63" operator="containsText" text="AMARILLO">
      <formula>NOT(ISERROR(SEARCH("AMARILLO",Z97)))</formula>
    </cfRule>
    <cfRule type="containsText" dxfId="82" priority="64" stopIfTrue="1" operator="containsText" text="ALERTA">
      <formula>NOT(ISERROR(SEARCH("ALERTA",Z97)))</formula>
    </cfRule>
    <cfRule type="containsText" dxfId="81" priority="65" stopIfTrue="1" operator="containsText" text="OK">
      <formula>NOT(ISERROR(SEARCH("OK",Z97)))</formula>
    </cfRule>
  </conditionalFormatting>
  <conditionalFormatting sqref="AC5:AC6">
    <cfRule type="containsText" dxfId="80" priority="115" stopIfTrue="1" operator="containsText" text="CUMPLIDA">
      <formula>NOT(ISERROR(SEARCH("CUMPLIDA",AC5)))</formula>
    </cfRule>
    <cfRule type="containsText" dxfId="79" priority="116" stopIfTrue="1" operator="containsText" text="PENDIENTE">
      <formula>NOT(ISERROR(SEARCH("PENDIENTE",AC5)))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4" stopIfTrue="1" operator="containsText" text="PENDIENTE">
      <formula>NOT(ISERROR(SEARCH("PENDIENTE",AC16)))</formula>
    </cfRule>
    <cfRule type="containsText" dxfId="75" priority="35" stopIfTrue="1" operator="containsText" text="INCUMPLIDA">
      <formula>NOT(ISERROR(SEARCH("INCUMPLIDA",AC16)))</formula>
    </cfRule>
    <cfRule type="containsText" dxfId="74" priority="36" stopIfTrue="1" operator="containsText" text="CUMPLIDA">
      <formula>NOT(ISERROR(SEARCH("CUMPLIDA",AC16)))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0" stopIfTrue="1" operator="containsText" text="INCUMPLIDA">
      <formula>NOT(ISERROR(SEARCH("INCUMPLIDA",AC97)))</formula>
    </cfRule>
    <cfRule type="containsText" dxfId="70" priority="51" stopIfTrue="1" operator="containsText" text="CUMPLIDA">
      <formula>NOT(ISERROR(SEARCH("CUMPLIDA",AC97)))</formula>
    </cfRule>
  </conditionalFormatting>
  <conditionalFormatting sqref="AD97">
    <cfRule type="containsText" dxfId="69" priority="59" operator="containsText" text="cerrada">
      <formula>NOT(ISERROR(SEARCH("cerrada",AD97)))</formula>
    </cfRule>
    <cfRule type="containsText" dxfId="68" priority="60" operator="containsText" text="cerrado">
      <formula>NOT(ISERROR(SEARCH("cerrado",AD97)))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priority="23" operator="containsText" text="AMARILLO">
      <formula>NOT(ISERROR(SEARCH("AMARILLO",AR5)))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7" stopIfTrue="1" operator="containsText" text="PENDIENTE">
      <formula>NOT(ISERROR(SEARCH("PENDIENTE",AU5)))</formula>
    </cfRule>
    <cfRule type="containsText" dxfId="54" priority="28" stopIfTrue="1" operator="containsText" text="INCUMPLIDA">
      <formula>NOT(ISERROR(SEARCH("INCUMPLIDA",AU5)))</formula>
    </cfRule>
  </conditionalFormatting>
  <conditionalFormatting sqref="AV5 BG5:BG6">
    <cfRule type="containsText" dxfId="53" priority="19" operator="containsText" text="cerrada">
      <formula>NOT(ISERROR(SEARCH("cerrada",AV5)))</formula>
    </cfRule>
    <cfRule type="containsText" dxfId="52" priority="20" operator="containsText" text="cerrado">
      <formula>NOT(ISERROR(SEARCH("cerrado",AV5)))</formula>
    </cfRule>
    <cfRule type="containsText" dxfId="51"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50" priority="9" stopIfTrue="1" operator="containsText" text="EN TERMINO">
      <formula>NOT(ISERROR(SEARCH("EN TERMINO",BB5)))</formula>
    </cfRule>
    <cfRule type="containsText" priority="10" operator="containsText" text="AMARILLO">
      <formula>NOT(ISERROR(SEARCH("AMARILLO",BB5)))</formula>
    </cfRule>
    <cfRule type="containsText" dxfId="49" priority="11" stopIfTrue="1" operator="containsText" text="ALERTA">
      <formula>NOT(ISERROR(SEARCH("ALERTA",BB5)))</formula>
    </cfRule>
    <cfRule type="containsText" dxfId="48" priority="12" stopIfTrue="1" operator="containsText" text="OK">
      <formula>NOT(ISERROR(SEARCH("OK",BB5)))</formula>
    </cfRule>
  </conditionalFormatting>
  <conditionalFormatting sqref="BB6">
    <cfRule type="dataBar" priority="105">
      <dataBar>
        <cfvo type="min"/>
        <cfvo type="max"/>
        <color rgb="FF638EC6"/>
      </dataBar>
    </cfRule>
  </conditionalFormatting>
  <conditionalFormatting sqref="BE5">
    <cfRule type="containsText" dxfId="47" priority="14" stopIfTrue="1" operator="containsText" text="PENDIENTE">
      <formula>NOT(ISERROR(SEARCH("PENDIENTE",BE5)))</formula>
    </cfRule>
    <cfRule type="containsText" dxfId="46" priority="15" stopIfTrue="1" operator="containsText" text="INCUMPLIDA">
      <formula>NOT(ISERROR(SEARCH("INCUMPLIDA",BE5)))</formula>
    </cfRule>
    <cfRule type="containsText" dxfId="45" priority="16" stopIfTrue="1" operator="containsText" text="CUMPLIDA">
      <formula>NOT(ISERROR(SEARCH("CUMPLIDA",BE5)))</formula>
    </cfRule>
    <cfRule type="containsText" dxfId="44" priority="17" stopIfTrue="1" operator="containsText" text="INCUMPLIDA">
      <formula>NOT(ISERROR(SEARCH("INCUMPLIDA",BE5)))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356"/>
      <c r="B1" s="356"/>
      <c r="C1" s="356"/>
      <c r="D1" s="356"/>
      <c r="E1" s="356"/>
      <c r="F1" s="356"/>
      <c r="G1" s="356"/>
      <c r="H1" s="356"/>
      <c r="I1" s="355" t="s">
        <v>144</v>
      </c>
      <c r="J1" s="355"/>
      <c r="K1" s="355"/>
      <c r="L1" s="355"/>
      <c r="M1" s="355"/>
      <c r="N1" s="355"/>
      <c r="O1" s="355"/>
      <c r="P1" s="355"/>
      <c r="Q1" s="355"/>
      <c r="R1" s="355"/>
      <c r="S1" s="355"/>
      <c r="T1" s="46"/>
      <c r="U1" s="357" t="s">
        <v>145</v>
      </c>
      <c r="V1" s="357"/>
      <c r="W1" s="357"/>
      <c r="X1" s="357"/>
      <c r="Y1" s="357"/>
      <c r="Z1" s="357"/>
      <c r="AA1" s="357"/>
      <c r="AB1" s="357"/>
      <c r="AC1" s="357"/>
      <c r="AD1" s="358" t="s">
        <v>146</v>
      </c>
      <c r="AE1" s="358"/>
      <c r="AF1" s="358"/>
      <c r="AG1" s="358"/>
      <c r="AH1" s="358"/>
      <c r="AI1" s="358"/>
      <c r="AJ1" s="358"/>
      <c r="AK1" s="358"/>
      <c r="AL1" s="51"/>
      <c r="AM1" s="349" t="s">
        <v>147</v>
      </c>
      <c r="AN1" s="349"/>
      <c r="AO1" s="349"/>
      <c r="AP1" s="349"/>
      <c r="AQ1" s="349"/>
      <c r="AR1" s="349"/>
      <c r="AS1" s="349"/>
      <c r="AT1" s="349"/>
      <c r="AU1" s="52"/>
      <c r="AV1" s="352" t="s">
        <v>148</v>
      </c>
      <c r="AW1" s="352"/>
      <c r="AX1" s="352"/>
      <c r="AY1" s="352"/>
      <c r="AZ1" s="352"/>
      <c r="BA1" s="352"/>
      <c r="BB1" s="352"/>
      <c r="BC1" s="352"/>
      <c r="BD1" s="53"/>
      <c r="BE1" s="353" t="s">
        <v>71</v>
      </c>
      <c r="BF1" s="353"/>
      <c r="BG1" s="353"/>
      <c r="BH1" s="353"/>
      <c r="BI1" s="353"/>
    </row>
    <row r="2" spans="1:61" ht="39.950000000000003" customHeight="1" x14ac:dyDescent="0.25">
      <c r="A2" s="354" t="s">
        <v>149</v>
      </c>
      <c r="B2" s="354" t="s">
        <v>8</v>
      </c>
      <c r="C2" s="354" t="s">
        <v>10</v>
      </c>
      <c r="D2" s="354" t="s">
        <v>150</v>
      </c>
      <c r="E2" s="354" t="s">
        <v>151</v>
      </c>
      <c r="F2" s="354" t="s">
        <v>152</v>
      </c>
      <c r="G2" s="354" t="s">
        <v>12</v>
      </c>
      <c r="H2" s="354" t="s">
        <v>14</v>
      </c>
      <c r="I2" s="350" t="s">
        <v>72</v>
      </c>
      <c r="J2" s="355" t="s">
        <v>153</v>
      </c>
      <c r="K2" s="355"/>
      <c r="L2" s="355"/>
      <c r="M2" s="350" t="s">
        <v>154</v>
      </c>
      <c r="N2" s="350" t="s">
        <v>155</v>
      </c>
      <c r="O2" s="350" t="s">
        <v>156</v>
      </c>
      <c r="P2" s="350" t="s">
        <v>27</v>
      </c>
      <c r="Q2" s="350" t="s">
        <v>157</v>
      </c>
      <c r="R2" s="350" t="s">
        <v>158</v>
      </c>
      <c r="S2" s="350" t="s">
        <v>159</v>
      </c>
      <c r="T2" s="44"/>
      <c r="U2" s="351" t="s">
        <v>160</v>
      </c>
      <c r="V2" s="351" t="s">
        <v>161</v>
      </c>
      <c r="W2" s="351" t="s">
        <v>162</v>
      </c>
      <c r="X2" s="351" t="s">
        <v>163</v>
      </c>
      <c r="Y2" s="351" t="s">
        <v>164</v>
      </c>
      <c r="Z2" s="351" t="s">
        <v>165</v>
      </c>
      <c r="AA2" s="351" t="s">
        <v>166</v>
      </c>
      <c r="AB2" s="351" t="s">
        <v>167</v>
      </c>
      <c r="AC2" s="45"/>
      <c r="AD2" s="348" t="s">
        <v>168</v>
      </c>
      <c r="AE2" s="348" t="s">
        <v>256</v>
      </c>
      <c r="AF2" s="348" t="s">
        <v>170</v>
      </c>
      <c r="AG2" s="348" t="s">
        <v>171</v>
      </c>
      <c r="AH2" s="348" t="s">
        <v>172</v>
      </c>
      <c r="AI2" s="348" t="s">
        <v>173</v>
      </c>
      <c r="AJ2" s="348" t="s">
        <v>174</v>
      </c>
      <c r="AK2" s="348" t="s">
        <v>175</v>
      </c>
      <c r="AL2" s="43"/>
      <c r="AM2" s="346" t="s">
        <v>76</v>
      </c>
      <c r="AN2" s="346" t="s">
        <v>176</v>
      </c>
      <c r="AO2" s="346" t="s">
        <v>77</v>
      </c>
      <c r="AP2" s="346" t="s">
        <v>78</v>
      </c>
      <c r="AQ2" s="346" t="s">
        <v>177</v>
      </c>
      <c r="AR2" s="346" t="s">
        <v>80</v>
      </c>
      <c r="AS2" s="346" t="s">
        <v>81</v>
      </c>
      <c r="AT2" s="346" t="s">
        <v>82</v>
      </c>
      <c r="AU2" s="48"/>
      <c r="AV2" s="347" t="s">
        <v>76</v>
      </c>
      <c r="AW2" s="47"/>
      <c r="AX2" s="347" t="s">
        <v>176</v>
      </c>
      <c r="AY2" s="347" t="s">
        <v>77</v>
      </c>
      <c r="AZ2" s="347" t="s">
        <v>78</v>
      </c>
      <c r="BA2" s="347" t="s">
        <v>79</v>
      </c>
      <c r="BB2" s="347" t="s">
        <v>80</v>
      </c>
      <c r="BC2" s="347" t="s">
        <v>81</v>
      </c>
      <c r="BD2" s="347" t="s">
        <v>178</v>
      </c>
      <c r="BE2" s="344" t="s">
        <v>49</v>
      </c>
      <c r="BF2" s="344" t="s">
        <v>179</v>
      </c>
      <c r="BG2" s="344" t="s">
        <v>180</v>
      </c>
      <c r="BH2" s="344" t="s">
        <v>181</v>
      </c>
      <c r="BI2" s="345" t="s">
        <v>182</v>
      </c>
    </row>
    <row r="3" spans="1:61" ht="39.950000000000003" customHeight="1" x14ac:dyDescent="0.25">
      <c r="A3" s="354"/>
      <c r="B3" s="354"/>
      <c r="C3" s="354"/>
      <c r="D3" s="354"/>
      <c r="E3" s="354"/>
      <c r="F3" s="354"/>
      <c r="G3" s="354"/>
      <c r="H3" s="354"/>
      <c r="I3" s="350"/>
      <c r="J3" s="34" t="s">
        <v>183</v>
      </c>
      <c r="K3" s="44" t="s">
        <v>21</v>
      </c>
      <c r="L3" s="44" t="s">
        <v>23</v>
      </c>
      <c r="M3" s="350"/>
      <c r="N3" s="350"/>
      <c r="O3" s="350"/>
      <c r="P3" s="350"/>
      <c r="Q3" s="350"/>
      <c r="R3" s="350"/>
      <c r="S3" s="350"/>
      <c r="T3" s="44" t="s">
        <v>184</v>
      </c>
      <c r="U3" s="351"/>
      <c r="V3" s="351"/>
      <c r="W3" s="351"/>
      <c r="X3" s="351"/>
      <c r="Y3" s="351"/>
      <c r="Z3" s="351"/>
      <c r="AA3" s="351"/>
      <c r="AB3" s="351"/>
      <c r="AC3" s="45" t="s">
        <v>49</v>
      </c>
      <c r="AD3" s="348"/>
      <c r="AE3" s="348"/>
      <c r="AF3" s="348"/>
      <c r="AG3" s="348"/>
      <c r="AH3" s="348"/>
      <c r="AI3" s="348"/>
      <c r="AJ3" s="348"/>
      <c r="AK3" s="348"/>
      <c r="AL3" s="43" t="s">
        <v>49</v>
      </c>
      <c r="AM3" s="346"/>
      <c r="AN3" s="346"/>
      <c r="AO3" s="346"/>
      <c r="AP3" s="346"/>
      <c r="AQ3" s="346"/>
      <c r="AR3" s="346"/>
      <c r="AS3" s="346"/>
      <c r="AT3" s="346"/>
      <c r="AU3" s="48" t="s">
        <v>49</v>
      </c>
      <c r="AV3" s="347"/>
      <c r="AW3" s="47" t="s">
        <v>185</v>
      </c>
      <c r="AX3" s="347"/>
      <c r="AY3" s="347"/>
      <c r="AZ3" s="347"/>
      <c r="BA3" s="347"/>
      <c r="BB3" s="347"/>
      <c r="BC3" s="347"/>
      <c r="BD3" s="347"/>
      <c r="BE3" s="344"/>
      <c r="BF3" s="344"/>
      <c r="BG3" s="344"/>
      <c r="BH3" s="344"/>
      <c r="BI3" s="345"/>
    </row>
    <row r="4" spans="1:61" ht="39.950000000000003" customHeight="1" x14ac:dyDescent="0.25">
      <c r="A4" s="1" t="s">
        <v>186</v>
      </c>
      <c r="B4" s="1" t="s">
        <v>187</v>
      </c>
      <c r="C4" s="1" t="s">
        <v>188</v>
      </c>
      <c r="D4" s="1" t="s">
        <v>186</v>
      </c>
      <c r="E4" s="1" t="s">
        <v>189</v>
      </c>
      <c r="F4" s="1" t="s">
        <v>187</v>
      </c>
      <c r="G4" s="1"/>
      <c r="H4" s="1" t="s">
        <v>190</v>
      </c>
      <c r="I4" s="2" t="s">
        <v>191</v>
      </c>
      <c r="J4" s="35" t="s">
        <v>192</v>
      </c>
      <c r="K4" s="2"/>
      <c r="L4" s="2" t="s">
        <v>193</v>
      </c>
      <c r="M4" s="2" t="s">
        <v>187</v>
      </c>
      <c r="N4" s="2" t="s">
        <v>187</v>
      </c>
      <c r="O4" s="2" t="s">
        <v>194</v>
      </c>
      <c r="P4" s="2" t="s">
        <v>187</v>
      </c>
      <c r="Q4" s="2" t="s">
        <v>195</v>
      </c>
      <c r="R4" s="2" t="s">
        <v>186</v>
      </c>
      <c r="S4" s="2" t="s">
        <v>186</v>
      </c>
      <c r="T4" s="2" t="s">
        <v>186</v>
      </c>
      <c r="U4" s="26" t="s">
        <v>186</v>
      </c>
      <c r="V4" s="26" t="s">
        <v>196</v>
      </c>
      <c r="W4" s="26" t="s">
        <v>197</v>
      </c>
      <c r="X4" s="26" t="s">
        <v>198</v>
      </c>
      <c r="Y4" s="26" t="s">
        <v>198</v>
      </c>
      <c r="Z4" s="26" t="s">
        <v>194</v>
      </c>
      <c r="AA4" s="26" t="s">
        <v>199</v>
      </c>
      <c r="AB4" s="26" t="s">
        <v>187</v>
      </c>
      <c r="AC4" s="26" t="s">
        <v>200</v>
      </c>
      <c r="AD4" s="27" t="s">
        <v>186</v>
      </c>
      <c r="AE4" s="27"/>
      <c r="AF4" s="27" t="s">
        <v>257</v>
      </c>
      <c r="AG4" s="27" t="s">
        <v>198</v>
      </c>
      <c r="AH4" s="27" t="s">
        <v>198</v>
      </c>
      <c r="AI4" s="27" t="s">
        <v>194</v>
      </c>
      <c r="AJ4" s="27" t="s">
        <v>199</v>
      </c>
      <c r="AK4" s="27" t="s">
        <v>187</v>
      </c>
      <c r="AL4" s="27"/>
      <c r="AM4" s="28" t="s">
        <v>186</v>
      </c>
      <c r="AN4" s="28" t="s">
        <v>196</v>
      </c>
      <c r="AO4" s="28" t="s">
        <v>197</v>
      </c>
      <c r="AP4" s="28" t="s">
        <v>198</v>
      </c>
      <c r="AQ4" s="28" t="s">
        <v>198</v>
      </c>
      <c r="AR4" s="28" t="s">
        <v>194</v>
      </c>
      <c r="AS4" s="28" t="s">
        <v>199</v>
      </c>
      <c r="AT4" s="28" t="s">
        <v>187</v>
      </c>
      <c r="AU4" s="28"/>
      <c r="AV4" s="29" t="s">
        <v>186</v>
      </c>
      <c r="AW4" s="29"/>
      <c r="AX4" s="29" t="s">
        <v>196</v>
      </c>
      <c r="AY4" s="29" t="s">
        <v>197</v>
      </c>
      <c r="AZ4" s="29" t="s">
        <v>198</v>
      </c>
      <c r="BA4" s="29" t="s">
        <v>198</v>
      </c>
      <c r="BB4" s="29" t="s">
        <v>194</v>
      </c>
      <c r="BC4" s="29" t="s">
        <v>199</v>
      </c>
      <c r="BD4" s="29"/>
      <c r="BE4" s="50" t="s">
        <v>200</v>
      </c>
      <c r="BF4" s="50"/>
      <c r="BG4" s="50" t="s">
        <v>200</v>
      </c>
      <c r="BH4" s="50" t="s">
        <v>187</v>
      </c>
      <c r="BI4" s="345"/>
    </row>
    <row r="5" spans="1:61" ht="104.25" customHeight="1" x14ac:dyDescent="0.25">
      <c r="A5" s="58"/>
      <c r="B5" s="49" t="s">
        <v>201</v>
      </c>
      <c r="C5" s="375" t="s">
        <v>258</v>
      </c>
      <c r="D5" s="376">
        <v>44670</v>
      </c>
      <c r="E5" s="365" t="s">
        <v>259</v>
      </c>
      <c r="F5" s="379" t="s">
        <v>274</v>
      </c>
      <c r="G5" s="377">
        <v>143</v>
      </c>
      <c r="H5" s="380" t="s">
        <v>275</v>
      </c>
      <c r="I5" s="381" t="s">
        <v>276</v>
      </c>
      <c r="J5" s="121" t="s">
        <v>277</v>
      </c>
      <c r="K5" s="106" t="s">
        <v>278</v>
      </c>
      <c r="L5" s="119">
        <v>1</v>
      </c>
      <c r="M5" s="119" t="s">
        <v>209</v>
      </c>
      <c r="N5" s="106" t="s">
        <v>279</v>
      </c>
      <c r="O5" s="106" t="s">
        <v>280</v>
      </c>
      <c r="P5" s="31">
        <v>1</v>
      </c>
      <c r="Q5" s="120"/>
      <c r="R5" s="108">
        <v>44682</v>
      </c>
      <c r="S5" s="141">
        <v>44742</v>
      </c>
      <c r="T5" s="122"/>
      <c r="U5" s="108"/>
      <c r="V5" s="109"/>
      <c r="W5" s="40"/>
      <c r="X5" s="100"/>
      <c r="Y5" s="110"/>
      <c r="Z5" s="40"/>
      <c r="AA5" s="111"/>
      <c r="AB5" s="42"/>
      <c r="AC5" s="112"/>
      <c r="AD5" s="113">
        <v>44742</v>
      </c>
      <c r="AE5" s="114" t="s">
        <v>281</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201</v>
      </c>
      <c r="C6" s="375"/>
      <c r="D6" s="376"/>
      <c r="E6" s="365"/>
      <c r="F6" s="379"/>
      <c r="G6" s="378"/>
      <c r="H6" s="380"/>
      <c r="I6" s="381"/>
      <c r="J6" s="121" t="s">
        <v>282</v>
      </c>
      <c r="K6" s="106" t="s">
        <v>283</v>
      </c>
      <c r="L6" s="119">
        <v>1</v>
      </c>
      <c r="M6" s="106" t="s">
        <v>284</v>
      </c>
      <c r="N6" s="106" t="s">
        <v>279</v>
      </c>
      <c r="O6" s="106" t="s">
        <v>280</v>
      </c>
      <c r="P6" s="31">
        <v>1</v>
      </c>
      <c r="Q6" s="120"/>
      <c r="R6" s="108">
        <v>44682</v>
      </c>
      <c r="S6" s="141">
        <v>44711</v>
      </c>
      <c r="T6" s="122"/>
      <c r="U6" s="41"/>
      <c r="V6" s="116"/>
      <c r="W6" s="37"/>
      <c r="X6" s="100"/>
      <c r="Y6" s="110"/>
      <c r="Z6" s="40"/>
      <c r="AA6" s="102"/>
      <c r="AB6" s="42"/>
      <c r="AC6" s="112"/>
      <c r="AD6" s="113">
        <v>44742</v>
      </c>
      <c r="AE6" s="114" t="s">
        <v>285</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94</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filterColumn colId="13">
      <filters>
        <filter val="Unidad de Loterias"/>
      </filters>
    </filterColumn>
  </autoFilter>
  <mergeCells count="68">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 ref="AJ2:AJ3"/>
    <mergeCell ref="AK2:AK3"/>
    <mergeCell ref="AG2:AG3"/>
    <mergeCell ref="AH2:AH3"/>
    <mergeCell ref="AI2:AI3"/>
    <mergeCell ref="BB2:BB3"/>
    <mergeCell ref="BC2:BC3"/>
    <mergeCell ref="BD2:BD3"/>
    <mergeCell ref="BE2:BE3"/>
    <mergeCell ref="BF2:BF3"/>
    <mergeCell ref="AD2:AD3"/>
    <mergeCell ref="AE2:AE3"/>
    <mergeCell ref="C5:C6"/>
    <mergeCell ref="D5:D6"/>
    <mergeCell ref="E5:E6"/>
    <mergeCell ref="G5:G6"/>
    <mergeCell ref="G2:G3"/>
    <mergeCell ref="F5:F6"/>
    <mergeCell ref="H5:H6"/>
    <mergeCell ref="I5:I6"/>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s>
  <conditionalFormatting sqref="Z5:Z6">
    <cfRule type="containsText" dxfId="34" priority="54" stopIfTrue="1" operator="containsText" text="EN TERMINO">
      <formula>NOT(ISERROR(SEARCH("EN TERMINO",Z5)))</formula>
    </cfRule>
    <cfRule type="containsText" priority="55" operator="containsText" text="AMARILLO">
      <formula>NOT(ISERROR(SEARCH("AMARILLO",Z5)))</formula>
    </cfRule>
    <cfRule type="containsText" dxfId="33" priority="56" stopIfTrue="1" operator="containsText" text="ALERTA">
      <formula>NOT(ISERROR(SEARCH("ALERTA",Z5)))</formula>
    </cfRule>
    <cfRule type="containsText" dxfId="32" priority="57" stopIfTrue="1" operator="containsText" text="OK">
      <formula>NOT(ISERROR(SEARCH("OK",Z5)))</formula>
    </cfRule>
  </conditionalFormatting>
  <conditionalFormatting sqref="AC5:AC6">
    <cfRule type="containsText" dxfId="31" priority="58" stopIfTrue="1" operator="containsText" text="CUMPLIDA">
      <formula>NOT(ISERROR(SEARCH("CUMPLIDA",AC5)))</formula>
    </cfRule>
    <cfRule type="containsText" dxfId="30" priority="59" stopIfTrue="1" operator="containsText" text="PENDIENTE">
      <formula>NOT(ISERROR(SEARCH("PENDIENTE",AC5)))</formula>
    </cfRule>
    <cfRule type="containsText" dxfId="29" priority="60" stopIfTrue="1" operator="containsText" text="INCUMPLIDA">
      <formula>NOT(ISERROR(SEARCH("INCUMPLIDA",AC5)))</formula>
    </cfRule>
  </conditionalFormatting>
  <conditionalFormatting sqref="AI5:AI6">
    <cfRule type="containsText" dxfId="28" priority="5" stopIfTrue="1" operator="containsText" text="EN TERMINO">
      <formula>NOT(ISERROR(SEARCH("EN TERMINO",AI5)))</formula>
    </cfRule>
    <cfRule type="containsText" priority="6" operator="containsText" text="AMARILLO">
      <formula>NOT(ISERROR(SEARCH("AMARILLO",AI5)))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1" operator="containsText" text="ATENCIÓN">
      <formula>NOT(ISERROR(SEARCH("ATENCIÓN",AL5)))</formula>
    </cfRule>
    <cfRule type="containsText" dxfId="24" priority="2" stopIfTrue="1" operator="containsText" text="PENDIENTE">
      <formula>NOT(ISERROR(SEARCH("PENDIENTE",AL5)))</formula>
    </cfRule>
    <cfRule type="containsText" dxfId="23" priority="3" stopIfTrue="1" operator="containsText" text="INCUMPLIDA">
      <formula>NOT(ISERROR(SEARCH("INCUMPLIDA",AL5)))</formula>
    </cfRule>
    <cfRule type="containsText" dxfId="22" priority="4" stopIfTrue="1" operator="containsText" text="CUMPLIDA">
      <formula>NOT(ISERROR(SEARCH("CUMPLIDA",AL5)))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dxfId="18" priority="22" stopIfTrue="1" operator="containsText" text="EN TERMINO">
      <formula>NOT(ISERROR(SEARCH("EN TERMINO",AR5)))</formula>
    </cfRule>
    <cfRule type="containsText" priority="23" operator="containsText" text="AMARILLO">
      <formula>NOT(ISERROR(SEARCH("AMARILLO",AR5)))</formula>
    </cfRule>
    <cfRule type="containsText" dxfId="17" priority="24" stopIfTrue="1" operator="containsText" text="ALERTA">
      <formula>NOT(ISERROR(SEARCH("ALERTA",AR5)))</formula>
    </cfRule>
    <cfRule type="containsText" dxfId="16" priority="25" stopIfTrue="1" operator="containsText" text="OK">
      <formula>NOT(ISERROR(SEARCH("OK",AR5)))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7" stopIfTrue="1" operator="containsText" text="PENDIENTE">
      <formula>NOT(ISERROR(SEARCH("PENDIENTE",AU5)))</formula>
    </cfRule>
    <cfRule type="containsText" dxfId="13" priority="28" stopIfTrue="1" operator="containsText" text="INCUMPLIDA">
      <formula>NOT(ISERROR(SEARCH("INCUMPLIDA",AU5)))</formula>
    </cfRule>
  </conditionalFormatting>
  <conditionalFormatting sqref="AV5 BG5:BG6">
    <cfRule type="containsText" dxfId="12" priority="19" operator="containsText" text="cerrada">
      <formula>NOT(ISERROR(SEARCH("cerrada",AV5)))</formula>
    </cfRule>
    <cfRule type="containsText" dxfId="11" priority="20" operator="containsText" text="cerrado">
      <formula>NOT(ISERROR(SEARCH("cerrado",AV5)))</formula>
    </cfRule>
    <cfRule type="containsText" dxfId="10"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6" stopIfTrue="1" operator="containsText" text="CUMPLIDA">
      <formula>NOT(ISERROR(SEARCH("CUMPLIDA",BE5)))</formula>
    </cfRule>
    <cfRule type="containsText" dxfId="3" priority="17" stopIfTrue="1" operator="containsText" text="INCUMPLIDA">
      <formula>NOT(ISERROR(SEARCH("INCUMPLIDA",BE5)))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0" stopIfTrue="1" operator="containsText" text="PENDIENTE">
      <formula>NOT(ISERROR(SEARCH("PENDIENTE",BE6)))</formula>
    </cfRule>
    <cfRule type="containsText" dxfId="0" priority="51" stopIfTrue="1" operator="containsText" text="INCUMPLIDA">
      <formula>NOT(ISERROR(SEARCH("INCUMPLIDA",BE6)))</formula>
    </cfRule>
  </conditionalFormatting>
  <dataValidations count="1">
    <dataValidation type="list" allowBlank="1" showInputMessage="1" showErrorMessage="1" sqref="M6">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Resultados seguimiento</vt:lpstr>
      <vt:lpstr>Resultados S</vt:lpstr>
      <vt:lpstr>Seguimiento</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2023-10-24T16:57:03Z</dcterms:modified>
  <cp:category/>
  <cp:contentStatus/>
</cp:coreProperties>
</file>